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estigo-my.sharepoint.com/personal/sarah_pawar_biotalent_com/Documents/Desktop/"/>
    </mc:Choice>
  </mc:AlternateContent>
  <xr:revisionPtr revIDLastSave="109" documentId="8_{222A6C97-E335-47E6-955F-6EF2B1BD433A}" xr6:coauthVersionLast="47" xr6:coauthVersionMax="47" xr10:uidLastSave="{610B4712-42CB-4D7A-9030-C4C7D99134D0}"/>
  <bookViews>
    <workbookView xWindow="-110" yWindow="-110" windowWidth="22780" windowHeight="14540" firstSheet="2" xr2:uid="{6609331E-E1AC-46B6-ACF2-6DF1AF508FEC}"/>
  </bookViews>
  <sheets>
    <sheet name="How to use" sheetId="5" r:id="rId1"/>
    <sheet name="Permanent" sheetId="1" r:id="rId2"/>
    <sheet name="Contract" sheetId="10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0" l="1"/>
  <c r="M18" i="10"/>
  <c r="M19" i="10"/>
  <c r="M20" i="10"/>
  <c r="M21" i="10"/>
  <c r="M16" i="10"/>
  <c r="M22" i="10" s="1"/>
  <c r="L27" i="10"/>
  <c r="M5" i="10"/>
  <c r="M6" i="10"/>
  <c r="M7" i="10"/>
  <c r="M8" i="10"/>
  <c r="M9" i="10"/>
  <c r="M10" i="10"/>
  <c r="M11" i="10"/>
  <c r="M12" i="10"/>
  <c r="M13" i="10"/>
  <c r="M14" i="10"/>
  <c r="M4" i="10"/>
  <c r="M3" i="10"/>
  <c r="H22" i="10"/>
  <c r="I17" i="10"/>
  <c r="I18" i="10"/>
  <c r="I19" i="10"/>
  <c r="I20" i="10"/>
  <c r="I21" i="10"/>
  <c r="I16" i="10"/>
  <c r="I22" i="10" s="1"/>
  <c r="I4" i="10"/>
  <c r="I5" i="10"/>
  <c r="I6" i="10"/>
  <c r="I7" i="10"/>
  <c r="I8" i="10"/>
  <c r="I9" i="10"/>
  <c r="I10" i="10"/>
  <c r="I11" i="10"/>
  <c r="I12" i="10"/>
  <c r="I13" i="10"/>
  <c r="I14" i="10"/>
  <c r="I3" i="10"/>
  <c r="J15" i="10"/>
  <c r="I42" i="10" s="1"/>
  <c r="I38" i="10" s="1"/>
  <c r="K38" i="10" s="1"/>
  <c r="K15" i="10"/>
  <c r="L15" i="10"/>
  <c r="J22" i="10"/>
  <c r="L37" i="10" s="1"/>
  <c r="K22" i="10"/>
  <c r="L48" i="10" s="1"/>
  <c r="M48" i="10" s="1"/>
  <c r="M53" i="10" s="1"/>
  <c r="L22" i="10"/>
  <c r="L59" i="10" s="1"/>
  <c r="M59" i="10" s="1"/>
  <c r="M64" i="10" s="1"/>
  <c r="H22" i="1"/>
  <c r="L37" i="1" s="1"/>
  <c r="L42" i="1" s="1"/>
  <c r="J15" i="1"/>
  <c r="I15" i="1"/>
  <c r="H15" i="1"/>
  <c r="I42" i="1" s="1"/>
  <c r="K15" i="1"/>
  <c r="I32" i="1" s="1"/>
  <c r="I30" i="1" s="1"/>
  <c r="I22" i="1"/>
  <c r="L48" i="1" s="1"/>
  <c r="M48" i="1" s="1"/>
  <c r="M53" i="1" s="1"/>
  <c r="J22" i="1"/>
  <c r="L59" i="1" s="1"/>
  <c r="M59" i="1" s="1"/>
  <c r="M64" i="1" s="1"/>
  <c r="K22" i="1"/>
  <c r="L27" i="1" s="1"/>
  <c r="M27" i="1" s="1"/>
  <c r="M32" i="1" s="1"/>
  <c r="I64" i="10" l="1"/>
  <c r="I60" i="10" s="1"/>
  <c r="K60" i="10" s="1"/>
  <c r="M15" i="10"/>
  <c r="I32" i="10" s="1"/>
  <c r="I30" i="10" s="1"/>
  <c r="K30" i="10" s="1"/>
  <c r="I15" i="10"/>
  <c r="M27" i="10"/>
  <c r="M32" i="10" s="1"/>
  <c r="L32" i="10"/>
  <c r="K23" i="10"/>
  <c r="I53" i="10"/>
  <c r="I52" i="10" s="1"/>
  <c r="K52" i="10" s="1"/>
  <c r="L42" i="10"/>
  <c r="M37" i="10"/>
  <c r="M42" i="10" s="1"/>
  <c r="I37" i="10"/>
  <c r="K37" i="10" s="1"/>
  <c r="I41" i="10"/>
  <c r="K41" i="10" s="1"/>
  <c r="L23" i="10"/>
  <c r="I40" i="10"/>
  <c r="K40" i="10" s="1"/>
  <c r="J23" i="10"/>
  <c r="I39" i="10"/>
  <c r="K39" i="10" s="1"/>
  <c r="L32" i="1"/>
  <c r="M37" i="1"/>
  <c r="M42" i="1" s="1"/>
  <c r="I64" i="1"/>
  <c r="I59" i="1" s="1"/>
  <c r="I31" i="1"/>
  <c r="K31" i="1" s="1"/>
  <c r="K30" i="1"/>
  <c r="I40" i="1"/>
  <c r="K40" i="1" s="1"/>
  <c r="I41" i="1"/>
  <c r="K41" i="1" s="1"/>
  <c r="I38" i="1"/>
  <c r="K38" i="1" s="1"/>
  <c r="I37" i="1"/>
  <c r="K37" i="1" s="1"/>
  <c r="I39" i="1"/>
  <c r="K39" i="1" s="1"/>
  <c r="I53" i="1"/>
  <c r="I27" i="1"/>
  <c r="K27" i="1" s="1"/>
  <c r="I29" i="1"/>
  <c r="K29" i="1" s="1"/>
  <c r="I28" i="1"/>
  <c r="K28" i="1" s="1"/>
  <c r="J23" i="1"/>
  <c r="H23" i="1"/>
  <c r="I23" i="1"/>
  <c r="I63" i="10" l="1"/>
  <c r="K63" i="10" s="1"/>
  <c r="I59" i="10"/>
  <c r="K59" i="10" s="1"/>
  <c r="I62" i="10"/>
  <c r="K62" i="10" s="1"/>
  <c r="I61" i="10"/>
  <c r="K61" i="10" s="1"/>
  <c r="I29" i="10"/>
  <c r="K29" i="10" s="1"/>
  <c r="I31" i="10"/>
  <c r="K31" i="10" s="1"/>
  <c r="I27" i="10"/>
  <c r="K27" i="10" s="1"/>
  <c r="I28" i="10"/>
  <c r="K28" i="10" s="1"/>
  <c r="M23" i="10"/>
  <c r="I51" i="10"/>
  <c r="K51" i="10" s="1"/>
  <c r="I50" i="10"/>
  <c r="K50" i="10" s="1"/>
  <c r="I49" i="10"/>
  <c r="K49" i="10" s="1"/>
  <c r="I48" i="10"/>
  <c r="K48" i="10" s="1"/>
  <c r="K42" i="10"/>
  <c r="M43" i="10" s="1"/>
  <c r="M44" i="10" s="1"/>
  <c r="K32" i="1"/>
  <c r="M33" i="1" s="1"/>
  <c r="K42" i="1"/>
  <c r="M43" i="1" s="1"/>
  <c r="M44" i="1" s="1"/>
  <c r="I60" i="1"/>
  <c r="K60" i="1" s="1"/>
  <c r="I61" i="1"/>
  <c r="K61" i="1" s="1"/>
  <c r="I63" i="1"/>
  <c r="K63" i="1" s="1"/>
  <c r="I62" i="1"/>
  <c r="K62" i="1" s="1"/>
  <c r="I50" i="1"/>
  <c r="K50" i="1" s="1"/>
  <c r="I49" i="1"/>
  <c r="K49" i="1" s="1"/>
  <c r="I51" i="1"/>
  <c r="K51" i="1" s="1"/>
  <c r="I52" i="1"/>
  <c r="K52" i="1" s="1"/>
  <c r="I48" i="1"/>
  <c r="K48" i="1" s="1"/>
  <c r="K23" i="1"/>
  <c r="K59" i="1"/>
  <c r="K64" i="10" l="1"/>
  <c r="M65" i="10" s="1"/>
  <c r="K32" i="10"/>
  <c r="M33" i="10" s="1"/>
  <c r="K53" i="10"/>
  <c r="M54" i="10" s="1"/>
  <c r="K53" i="1"/>
  <c r="M54" i="1" s="1"/>
  <c r="K64" i="1"/>
  <c r="M65" i="1" s="1"/>
  <c r="M55" i="10" l="1"/>
  <c r="M66" i="10"/>
  <c r="M55" i="1"/>
  <c r="M66" i="1"/>
</calcChain>
</file>

<file path=xl/sharedStrings.xml><?xml version="1.0" encoding="utf-8"?>
<sst xmlns="http://schemas.openxmlformats.org/spreadsheetml/2006/main" count="194" uniqueCount="124">
  <si>
    <t>How to use the commission calculator</t>
  </si>
  <si>
    <t>Step 1</t>
  </si>
  <si>
    <t>Select permanent or contract</t>
  </si>
  <si>
    <t>Step 2</t>
  </si>
  <si>
    <t>Input your forecasted production NFI or live contractors into the appropriate month (booked, or 3 months prior to start date if longer notice)</t>
  </si>
  <si>
    <t>Step 3</t>
  </si>
  <si>
    <t>Remember to separate out above/below BioTalent Baseline fees</t>
  </si>
  <si>
    <t>Step 4</t>
  </si>
  <si>
    <t>Review the total for the quarter</t>
  </si>
  <si>
    <t>When do I get paid commission?</t>
  </si>
  <si>
    <t>Permanent &amp; Retained</t>
  </si>
  <si>
    <r>
      <t xml:space="preserve">They will be paid the month following </t>
    </r>
    <r>
      <rPr>
        <u/>
        <sz val="11"/>
        <color rgb="FF000000"/>
        <rFont val="ABC Social Unlicensed Trial Reg"/>
      </rPr>
      <t>when the deal is approved on Bullhorn</t>
    </r>
    <r>
      <rPr>
        <sz val="11"/>
        <color rgb="FF000000"/>
        <rFont val="ABC Social Unlicensed Trial Reg"/>
      </rPr>
      <t xml:space="preserve"> where the start date is less than 3 months in the future </t>
    </r>
  </si>
  <si>
    <t>3 months prior to the candidate start date where the start date exceeds 3 months </t>
  </si>
  <si>
    <t>An example would be a January booked placement which starts in April would be paid in February’s pay-check.  </t>
  </si>
  <si>
    <t>A January booked placement which starts in July would be paid in April. </t>
  </si>
  <si>
    <t>Contract</t>
  </si>
  <si>
    <t xml:space="preserve">Contract commission will be paid the month following actual timesheets approved in that time period with no exceptions. </t>
  </si>
  <si>
    <t>For example timesheets approved in January will be paid in February. </t>
  </si>
  <si>
    <t>Please refer to the TIG timesheet calendar for cut off dates</t>
  </si>
  <si>
    <t>RPO</t>
  </si>
  <si>
    <t xml:space="preserve">BD and Account Management splits on a live project will be paid at the higher ratchets the month after each invoice is sent. </t>
  </si>
  <si>
    <t>Delivery will be paid on a case-by-case basis as agreed at the start of the project in writing subject to the SOW T&amp;Cs</t>
  </si>
  <si>
    <r>
      <t>What are the BioTalent Baseline fees?</t>
    </r>
    <r>
      <rPr>
        <sz val="11"/>
        <color rgb="FF000000"/>
        <rFont val="ABC Social Unlicensed Trial Reg"/>
      </rPr>
      <t> </t>
    </r>
  </si>
  <si>
    <t>The BioTalent Baseline fees are the minimum fee required for contract or permanent to move up to the higher %'s and are set per region as below. </t>
  </si>
  <si>
    <t xml:space="preserve">The full deal value is applicable, so for example a €15,000 retainer would be paid at the higher ratchets. </t>
  </si>
  <si>
    <t>Similarly, a £10,000 split 50/50 between 2 consultants would be paid at the higher ratchets. </t>
  </si>
  <si>
    <t>All placements below the baseline NFI or WGP is paid out at a flat 10% commission and doesn't go into the quarterly ratchets</t>
  </si>
  <si>
    <r>
      <t>What are the quarterly ratchets?</t>
    </r>
    <r>
      <rPr>
        <sz val="11"/>
        <color rgb="FF000000"/>
        <rFont val="ABC Social Unlicensed Trial Reg"/>
      </rPr>
      <t> </t>
    </r>
  </si>
  <si>
    <r>
      <t>The minimum you will earn for any deal is 10% provided the placement is correctly uploaded.</t>
    </r>
    <r>
      <rPr>
        <sz val="11"/>
        <color rgb="FF000000"/>
        <rFont val="ABC Social Unlicensed Trial Reg"/>
      </rPr>
      <t> </t>
    </r>
  </si>
  <si>
    <r>
      <t>The more you bill above the BioTalent Baseline fee, the higher the % you will reach, the more uncapped commission and the quicker you can earn it.</t>
    </r>
    <r>
      <rPr>
        <sz val="11"/>
        <color rgb="FF000000"/>
        <rFont val="ABC Social Unlicensed Trial Reg"/>
      </rPr>
      <t> </t>
    </r>
  </si>
  <si>
    <t>Ratchet for Above BioTalent Baseline NFI</t>
  </si>
  <si>
    <t>Bandings</t>
  </si>
  <si>
    <t>Commission %</t>
  </si>
  <si>
    <t>£ -   </t>
  </si>
  <si>
    <t>£30,000 </t>
  </si>
  <si>
    <t>10% </t>
  </si>
  <si>
    <t>£30,001 </t>
  </si>
  <si>
    <t>£45,000 </t>
  </si>
  <si>
    <t>20% </t>
  </si>
  <si>
    <t>£45,001 </t>
  </si>
  <si>
    <t>£60,000 </t>
  </si>
  <si>
    <t>25% </t>
  </si>
  <si>
    <t>£60,001 </t>
  </si>
  <si>
    <t>£120,000 </t>
  </si>
  <si>
    <t>30% </t>
  </si>
  <si>
    <t>£120,001+ </t>
  </si>
  <si>
    <t>Uncapped </t>
  </si>
  <si>
    <t>50% </t>
  </si>
  <si>
    <r>
      <t>What are the rules?</t>
    </r>
    <r>
      <rPr>
        <sz val="11"/>
        <color rgb="FF000000"/>
        <rFont val="ABC Social Unlicensed Trial Reg"/>
      </rPr>
      <t> </t>
    </r>
  </si>
  <si>
    <r>
      <t>The placement must be approved on TIG’s Bullhorn and appear on TIG Placement Book to receive commission</t>
    </r>
    <r>
      <rPr>
        <sz val="11"/>
        <color rgb="FF000000"/>
        <rFont val="ABC Social Unlicensed Trial Reg"/>
      </rPr>
      <t> </t>
    </r>
  </si>
  <si>
    <r>
      <t>All placements must be approved by compliance and have attached the correct information to receive commission (right to work documents, client and candidate confirmation)</t>
    </r>
    <r>
      <rPr>
        <sz val="11"/>
        <color rgb="FF000000"/>
        <rFont val="ABC Social Unlicensed Trial Reg"/>
      </rPr>
      <t> </t>
    </r>
  </si>
  <si>
    <r>
      <t>All placements must be completed including the relevant and correct financial information to receive commission (for example PO numbers, invoice details, named contacts)</t>
    </r>
    <r>
      <rPr>
        <sz val="11"/>
        <color rgb="FF000000"/>
        <rFont val="ABC Social Unlicensed Trial Reg"/>
      </rPr>
      <t> </t>
    </r>
  </si>
  <si>
    <r>
      <t>You must ensure you have followed the appropriate candidate/client touch points in line with the SOM (pre offer and post start)</t>
    </r>
    <r>
      <rPr>
        <sz val="11"/>
        <color rgb="FF000000"/>
        <rFont val="ABC Social Unlicensed Trial Reg"/>
      </rPr>
      <t> </t>
    </r>
  </si>
  <si>
    <r>
      <t>Any drop out will be clawed back at the % they were paid</t>
    </r>
    <r>
      <rPr>
        <sz val="11"/>
        <color rgb="FF000000"/>
        <rFont val="ABC Social Unlicensed Trial Reg"/>
      </rPr>
      <t> </t>
    </r>
  </si>
  <si>
    <r>
      <t>Any refund or rebate will be clawed back at the % it was paid</t>
    </r>
    <r>
      <rPr>
        <sz val="11"/>
        <color rgb="FF000000"/>
        <rFont val="ABC Social Unlicensed Trial Reg"/>
      </rPr>
      <t> </t>
    </r>
  </si>
  <si>
    <r>
      <t>Any partial refund or rebate will be clawed back at the % it was paid</t>
    </r>
    <r>
      <rPr>
        <sz val="11"/>
        <color rgb="FF000000"/>
        <rFont val="ABC Social Unlicensed Trial Reg"/>
      </rPr>
      <t> </t>
    </r>
  </si>
  <si>
    <r>
      <t>Retained placements will be considered at the total deal value</t>
    </r>
    <r>
      <rPr>
        <sz val="11"/>
        <color rgb="FF000000"/>
        <rFont val="ABC Social Unlicensed Trial Reg"/>
      </rPr>
      <t> </t>
    </r>
  </si>
  <si>
    <r>
      <t>Contract and permanent schemes will be paid separately</t>
    </r>
    <r>
      <rPr>
        <sz val="11"/>
        <color rgb="FF000000"/>
        <rFont val="ABC Social Unlicensed Trial Reg"/>
      </rPr>
      <t> </t>
    </r>
  </si>
  <si>
    <r>
      <t>The currency will be converted to GBP when it is booked</t>
    </r>
    <r>
      <rPr>
        <sz val="11"/>
        <color rgb="FF000000"/>
        <rFont val="ABC Social Unlicensed Trial Reg"/>
      </rPr>
      <t> </t>
    </r>
  </si>
  <si>
    <r>
      <t>Payment of commission is discretionary and the company reserve the right to change the scheme at any time as per employment contract</t>
    </r>
    <r>
      <rPr>
        <sz val="11"/>
        <color rgb="FF000000"/>
        <rFont val="ABC Social Unlicensed Trial Reg"/>
      </rPr>
      <t> </t>
    </r>
  </si>
  <si>
    <t>No commission is due to be paid from the date you serve or are given notice in line with your employment contract </t>
  </si>
  <si>
    <r>
      <t>Any behaviour with the intent of gaming the system will have commission withheld and potentially subject to disciplinary action</t>
    </r>
    <r>
      <rPr>
        <sz val="11"/>
        <color rgb="FF000000"/>
        <rFont val="ABC Social Unlicensed Trial Reg"/>
      </rPr>
      <t> </t>
    </r>
  </si>
  <si>
    <r>
      <t>FAQ</t>
    </r>
    <r>
      <rPr>
        <sz val="11"/>
        <rFont val="ABC Social Unlicensed Trial Reg"/>
      </rPr>
      <t> </t>
    </r>
  </si>
  <si>
    <r>
      <t>What happens if there are drop outs for permanent placements? </t>
    </r>
    <r>
      <rPr>
        <sz val="11"/>
        <rFont val="ABC Social Unlicensed Trial Reg"/>
      </rPr>
      <t> </t>
    </r>
  </si>
  <si>
    <t xml:space="preserve">Any drop outs for permanent/retained/EHS placements will be clawed back from the commission the following months at the same rate it was paid. </t>
  </si>
  <si>
    <t>It is very important to keep in touch with candidates/clients to mitigate this. </t>
  </si>
  <si>
    <r>
      <t>Any commission to be clawed back can be deducted from salary if a consultant leaves the company.</t>
    </r>
    <r>
      <rPr>
        <sz val="11"/>
        <rFont val="ABC Social Unlicensed Trial Reg"/>
      </rPr>
      <t> </t>
    </r>
  </si>
  <si>
    <r>
      <t>When do I get paid for a perm placement with a 3-month notice?</t>
    </r>
    <r>
      <rPr>
        <sz val="11"/>
        <color rgb="FF000000"/>
        <rFont val="ABC Social Unlicensed Trial Reg"/>
      </rPr>
      <t> </t>
    </r>
  </si>
  <si>
    <r>
      <t>Any placement with a start date less than 3 month in the future will be paid the following month from when it is booked (e.g. booked placement in January, starter in April, paid in February).</t>
    </r>
    <r>
      <rPr>
        <sz val="11"/>
        <color rgb="FF000000"/>
        <rFont val="ABC Social Unlicensed Trial Reg"/>
      </rPr>
      <t> </t>
    </r>
  </si>
  <si>
    <r>
      <t>Any placement with a start date more than 3 months in the future will be paid 3 months prior to the start date (e.g. booked placement in January, starter in July, paid in April).</t>
    </r>
    <r>
      <rPr>
        <sz val="11"/>
        <color rgb="FF000000"/>
        <rFont val="ABC Social Unlicensed Trial Reg"/>
      </rPr>
      <t> </t>
    </r>
  </si>
  <si>
    <r>
      <t>Why is there a BioTalent Baseline minimum fee?</t>
    </r>
    <r>
      <rPr>
        <sz val="11"/>
        <color rgb="FF000000"/>
        <rFont val="ABC Social Unlicensed Trial Reg"/>
      </rPr>
      <t> </t>
    </r>
  </si>
  <si>
    <t>We want to incentivise high quality business, and consultants to generate their own high quality opportunities through lead generation, utilising candidate short-lists and account management.</t>
  </si>
  <si>
    <r>
      <t>I have sold an RPO/account managing for an RPO project – when should I expect commission and how much?</t>
    </r>
    <r>
      <rPr>
        <sz val="11"/>
        <color rgb="FF000000"/>
        <rFont val="ABC Social Unlicensed Trial Reg"/>
      </rPr>
      <t> </t>
    </r>
  </si>
  <si>
    <r>
      <t>NFI for selling RPO business will be added on a monthly basis to your ratchets (depending if you are permanent or contract).</t>
    </r>
    <r>
      <rPr>
        <sz val="11"/>
        <color rgb="FF000000"/>
        <rFont val="ABC Social Unlicensed Trial Reg"/>
      </rPr>
      <t> </t>
    </r>
  </si>
  <si>
    <r>
      <t>I am delivering to an RPO – when should I expect commission and how much?</t>
    </r>
    <r>
      <rPr>
        <sz val="11"/>
        <color rgb="FF000000"/>
        <rFont val="ABC Social Unlicensed Trial Reg"/>
      </rPr>
      <t> </t>
    </r>
  </si>
  <si>
    <t>Commission will be added on a case by case basis as agreed at the commencement of the project, the pricing and structure for the project will dictate what is paid and how much. </t>
  </si>
  <si>
    <r>
      <t>What happens if a colleague replaces a free replacement I placed?</t>
    </r>
    <r>
      <rPr>
        <sz val="11"/>
        <color rgb="FF000000"/>
        <rFont val="ABC Social Unlicensed Trial Reg"/>
      </rPr>
      <t> </t>
    </r>
  </si>
  <si>
    <t xml:space="preserve">If your colleague replaces a candidate which dropped out for you, the NFI and commission will be adjusted based on the rebate/refund owed, or in the case of a free replacement the full fee. </t>
  </si>
  <si>
    <t>Where commission has been paid this will require a clawback. </t>
  </si>
  <si>
    <t>1. Add your production placements values and client/candidate names in the yellow cells</t>
  </si>
  <si>
    <t>Booked Business</t>
  </si>
  <si>
    <t>Placement</t>
  </si>
  <si>
    <t>Month 1</t>
  </si>
  <si>
    <t>Month 2</t>
  </si>
  <si>
    <t>Month 3</t>
  </si>
  <si>
    <t>Q Total</t>
  </si>
  <si>
    <t>Above BioTalent Baseline</t>
  </si>
  <si>
    <t>Total Above</t>
  </si>
  <si>
    <t>Below BioTalent Baseline</t>
  </si>
  <si>
    <t>Total Below</t>
  </si>
  <si>
    <t>Total Billings</t>
  </si>
  <si>
    <t>2. Commission for the quarter</t>
  </si>
  <si>
    <t xml:space="preserve">Quarterly Total </t>
  </si>
  <si>
    <t>Above Baseline Production NFI</t>
  </si>
  <si>
    <t>%</t>
  </si>
  <si>
    <t>Commission</t>
  </si>
  <si>
    <t>Below Baseline Production NFI</t>
  </si>
  <si>
    <t>Quarterly Total</t>
  </si>
  <si>
    <t>Total Commission</t>
  </si>
  <si>
    <t>3. Month by month pay</t>
  </si>
  <si>
    <t xml:space="preserve">Q Running Total </t>
  </si>
  <si>
    <t xml:space="preserve">Comms Payout in Month 2 </t>
  </si>
  <si>
    <t>Comms Payout in Month 3</t>
  </si>
  <si>
    <t>Comms Payout in Month 4</t>
  </si>
  <si>
    <t>1. Add your contractor name and WGP. Use the Monthly NFI figure to input the monthly GP in each month until the contractor finishes. Only edit yellow cells</t>
  </si>
  <si>
    <t>Contractor</t>
  </si>
  <si>
    <t>WGP</t>
  </si>
  <si>
    <t>Monthly NFI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</si>
  <si>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</si>
  <si>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</si>
  <si>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</si>
  <si>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</si>
  <si>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</si>
  <si>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</si>
  <si>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</si>
  <si>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</si>
  <si>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</si>
  <si>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</si>
  <si>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</si>
  <si>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</si>
  <si>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£0</t>
  </si>
  <si>
    <t>Above Baseline NFI</t>
  </si>
  <si>
    <t>Below Baseline NFI</t>
  </si>
  <si>
    <t>Above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</si>
</sst>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[$£-809]* #,##0_-;\-[$£-809]* #,##0_-;_-[$£-809]* &quot;-&quot;??_-;_-@_-"/>
    <numFmt numFmtId="165" formatCode="[$€-2]\ #,##0"/>
    <numFmt numFmtId="166" formatCode="&quot;$&quot;#,##0"/>
    <numFmt numFmtId="167" formatCode="[$£-809]#,##0"/>
    <numFmt numFmtId="168" formatCode="[$CHF]\ #,##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BC Social Unlicensed Trial Reg"/>
    </font>
    <font>
      <b/>
      <sz val="16"/>
      <color theme="1"/>
      <name val="ABC Social Unlicensed Trial Reg"/>
    </font>
    <font>
      <b/>
      <sz val="11"/>
      <color theme="1"/>
      <name val="ABC Social Unlicensed Trial Reg"/>
    </font>
    <font>
      <b/>
      <sz val="16"/>
      <color theme="0"/>
      <name val="ABC Social Unlicensed Trial Reg"/>
    </font>
    <font>
      <b/>
      <sz val="11"/>
      <color theme="0"/>
      <name val="ABC Social Unlicensed Trial Reg"/>
    </font>
    <font>
      <sz val="11"/>
      <color theme="0"/>
      <name val="ABC Social Unlicensed Trial Reg"/>
    </font>
    <font>
      <b/>
      <sz val="12"/>
      <color theme="0"/>
      <name val="ABC Social Unlicensed Trial Reg"/>
    </font>
    <font>
      <b/>
      <sz val="14"/>
      <color theme="0"/>
      <name val="ABC Social Unlicensed Trial Reg"/>
    </font>
    <font>
      <b/>
      <sz val="12"/>
      <color theme="1"/>
      <name val="ABC Social Unlicensed Trial Reg"/>
    </font>
    <font>
      <b/>
      <sz val="18"/>
      <color theme="0"/>
      <name val="ABC Social Unlicensed Trial Reg"/>
    </font>
    <font>
      <u/>
      <sz val="11"/>
      <color rgb="FF000000"/>
      <name val="ABC Social Unlicensed Trial Reg"/>
    </font>
    <font>
      <sz val="11"/>
      <color rgb="FF000000"/>
      <name val="ABC Social Unlicensed Trial Reg"/>
    </font>
    <font>
      <sz val="11"/>
      <name val="ABC Social Unlicensed Trial Reg"/>
    </font>
    <font>
      <b/>
      <i/>
      <sz val="11"/>
      <color theme="1"/>
      <name val="ABC Social Unlicensed Trial Reg"/>
    </font>
    <font>
      <i/>
      <sz val="11"/>
      <color theme="1"/>
      <name val="ABC Social Unlicensed Trial Reg"/>
    </font>
    <font>
      <b/>
      <sz val="11"/>
      <color rgb="FF000000"/>
      <name val="ABC Social Unlicensed Trial Reg"/>
    </font>
    <font>
      <sz val="10"/>
      <color rgb="FF000000"/>
      <name val="ABC Social Unlicensed Trial Reg"/>
    </font>
    <font>
      <b/>
      <sz val="11"/>
      <name val="ABC Social Unlicensed Trial Reg"/>
    </font>
    <font>
      <sz val="12"/>
      <color rgb="FF000000"/>
      <name val="ABC Social Unlicensed Trial Reg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rgb="FFB976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DE8E0"/>
        <bgColor theme="4"/>
      </patternFill>
    </fill>
    <fill>
      <patternFill patternType="solid">
        <fgColor rgb="FF9DE8E0"/>
        <bgColor indexed="64"/>
      </patternFill>
    </fill>
    <fill>
      <patternFill patternType="solid">
        <fgColor rgb="FFB8D63A"/>
        <bgColor theme="4"/>
      </patternFill>
    </fill>
    <fill>
      <patternFill patternType="solid">
        <fgColor rgb="FFB8D63A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164" fontId="3" fillId="2" borderId="0" xfId="0" applyNumberFormat="1" applyFont="1" applyFill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7" fontId="2" fillId="2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8" fontId="2" fillId="2" borderId="0" xfId="0" applyNumberFormat="1" applyFont="1" applyFill="1" applyAlignment="1">
      <alignment horizontal="center" vertical="center"/>
    </xf>
    <xf numFmtId="166" fontId="2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167" fontId="2" fillId="5" borderId="0" xfId="0" applyNumberFormat="1" applyFont="1" applyFill="1" applyAlignment="1">
      <alignment horizontal="center" vertical="center"/>
    </xf>
    <xf numFmtId="167" fontId="4" fillId="7" borderId="2" xfId="0" applyNumberFormat="1" applyFont="1" applyFill="1" applyBorder="1" applyAlignment="1">
      <alignment horizontal="center" vertical="center"/>
    </xf>
    <xf numFmtId="167" fontId="4" fillId="7" borderId="3" xfId="0" applyNumberFormat="1" applyFont="1" applyFill="1" applyBorder="1" applyAlignment="1">
      <alignment horizontal="center" vertical="center"/>
    </xf>
    <xf numFmtId="167" fontId="4" fillId="7" borderId="4" xfId="0" applyNumberFormat="1" applyFont="1" applyFill="1" applyBorder="1" applyAlignment="1">
      <alignment horizontal="center" vertical="center"/>
    </xf>
    <xf numFmtId="167" fontId="9" fillId="4" borderId="4" xfId="0" applyNumberFormat="1" applyFont="1" applyFill="1" applyBorder="1" applyAlignment="1">
      <alignment horizontal="center" vertical="center"/>
    </xf>
    <xf numFmtId="167" fontId="9" fillId="4" borderId="18" xfId="0" applyNumberFormat="1" applyFont="1" applyFill="1" applyBorder="1" applyAlignment="1">
      <alignment horizontal="center" vertical="center"/>
    </xf>
    <xf numFmtId="167" fontId="9" fillId="4" borderId="26" xfId="0" applyNumberFormat="1" applyFont="1" applyFill="1" applyBorder="1" applyAlignment="1">
      <alignment horizontal="center" vertical="center"/>
    </xf>
    <xf numFmtId="167" fontId="4" fillId="7" borderId="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 wrapText="1"/>
    </xf>
    <xf numFmtId="164" fontId="9" fillId="4" borderId="25" xfId="0" applyNumberFormat="1" applyFont="1" applyFill="1" applyBorder="1" applyAlignment="1">
      <alignment horizontal="center" vertical="center"/>
    </xf>
    <xf numFmtId="167" fontId="4" fillId="7" borderId="0" xfId="0" applyNumberFormat="1" applyFont="1" applyFill="1" applyAlignment="1">
      <alignment horizontal="center" vertical="center"/>
    </xf>
    <xf numFmtId="167" fontId="6" fillId="7" borderId="3" xfId="0" applyNumberFormat="1" applyFont="1" applyFill="1" applyBorder="1" applyAlignment="1">
      <alignment horizontal="center" vertical="center"/>
    </xf>
    <xf numFmtId="167" fontId="6" fillId="7" borderId="11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7" fontId="9" fillId="2" borderId="0" xfId="0" applyNumberFormat="1" applyFont="1" applyFill="1" applyAlignment="1">
      <alignment horizontal="center" vertical="center"/>
    </xf>
    <xf numFmtId="164" fontId="8" fillId="7" borderId="20" xfId="0" applyNumberFormat="1" applyFont="1" applyFill="1" applyBorder="1" applyAlignment="1">
      <alignment horizontal="center" vertical="center"/>
    </xf>
    <xf numFmtId="167" fontId="6" fillId="7" borderId="41" xfId="0" applyNumberFormat="1" applyFont="1" applyFill="1" applyBorder="1" applyAlignment="1">
      <alignment horizontal="center" vertical="center"/>
    </xf>
    <xf numFmtId="164" fontId="7" fillId="7" borderId="15" xfId="0" applyNumberFormat="1" applyFont="1" applyFill="1" applyBorder="1" applyAlignment="1">
      <alignment horizontal="center" vertical="center"/>
    </xf>
    <xf numFmtId="164" fontId="7" fillId="7" borderId="41" xfId="0" applyNumberFormat="1" applyFont="1" applyFill="1" applyBorder="1" applyAlignment="1">
      <alignment horizontal="center" vertical="center"/>
    </xf>
    <xf numFmtId="167" fontId="2" fillId="2" borderId="15" xfId="0" applyNumberFormat="1" applyFont="1" applyFill="1" applyBorder="1" applyAlignment="1">
      <alignment horizontal="center" vertical="center"/>
    </xf>
    <xf numFmtId="164" fontId="10" fillId="6" borderId="9" xfId="0" applyNumberFormat="1" applyFont="1" applyFill="1" applyBorder="1" applyAlignment="1">
      <alignment horizontal="center" vertical="center"/>
    </xf>
    <xf numFmtId="167" fontId="4" fillId="7" borderId="28" xfId="0" applyNumberFormat="1" applyFont="1" applyFill="1" applyBorder="1" applyAlignment="1">
      <alignment horizontal="center" vertical="center"/>
    </xf>
    <xf numFmtId="167" fontId="2" fillId="7" borderId="28" xfId="0" applyNumberFormat="1" applyFont="1" applyFill="1" applyBorder="1" applyAlignment="1">
      <alignment horizontal="center" vertical="center"/>
    </xf>
    <xf numFmtId="167" fontId="4" fillId="7" borderId="7" xfId="0" applyNumberFormat="1" applyFont="1" applyFill="1" applyBorder="1" applyAlignment="1">
      <alignment horizontal="center" vertical="center"/>
    </xf>
    <xf numFmtId="164" fontId="10" fillId="6" borderId="36" xfId="0" applyNumberFormat="1" applyFont="1" applyFill="1" applyBorder="1" applyAlignment="1">
      <alignment horizontal="center" vertical="center"/>
    </xf>
    <xf numFmtId="167" fontId="2" fillId="7" borderId="0" xfId="0" applyNumberFormat="1" applyFont="1" applyFill="1" applyAlignment="1">
      <alignment horizontal="center" vertical="center"/>
    </xf>
    <xf numFmtId="1" fontId="4" fillId="5" borderId="0" xfId="0" applyNumberFormat="1" applyFont="1" applyFill="1" applyAlignment="1" applyProtection="1">
      <alignment horizontal="center" vertical="center"/>
      <protection locked="0"/>
    </xf>
    <xf numFmtId="167" fontId="4" fillId="7" borderId="26" xfId="0" applyNumberFormat="1" applyFont="1" applyFill="1" applyBorder="1" applyAlignment="1">
      <alignment horizontal="center" vertical="center"/>
    </xf>
    <xf numFmtId="167" fontId="2" fillId="5" borderId="37" xfId="0" applyNumberFormat="1" applyFont="1" applyFill="1" applyBorder="1" applyAlignment="1">
      <alignment horizontal="center" vertical="center"/>
    </xf>
    <xf numFmtId="164" fontId="8" fillId="4" borderId="33" xfId="0" applyNumberFormat="1" applyFont="1" applyFill="1" applyBorder="1" applyAlignment="1">
      <alignment horizontal="center" vertical="center"/>
    </xf>
    <xf numFmtId="164" fontId="8" fillId="4" borderId="34" xfId="0" applyNumberFormat="1" applyFont="1" applyFill="1" applyBorder="1" applyAlignment="1">
      <alignment horizontal="center" vertical="center"/>
    </xf>
    <xf numFmtId="164" fontId="8" fillId="4" borderId="35" xfId="0" applyNumberFormat="1" applyFont="1" applyFill="1" applyBorder="1" applyAlignment="1">
      <alignment horizontal="center" vertical="center"/>
    </xf>
    <xf numFmtId="164" fontId="8" fillId="4" borderId="38" xfId="0" applyNumberFormat="1" applyFont="1" applyFill="1" applyBorder="1" applyAlignment="1">
      <alignment horizontal="center" vertical="center"/>
    </xf>
    <xf numFmtId="167" fontId="2" fillId="5" borderId="39" xfId="0" applyNumberFormat="1" applyFont="1" applyFill="1" applyBorder="1" applyAlignment="1">
      <alignment horizontal="center" vertical="center"/>
    </xf>
    <xf numFmtId="167" fontId="2" fillId="5" borderId="28" xfId="0" applyNumberFormat="1" applyFont="1" applyFill="1" applyBorder="1" applyAlignment="1">
      <alignment horizontal="center" vertical="center"/>
    </xf>
    <xf numFmtId="167" fontId="2" fillId="5" borderId="31" xfId="0" applyNumberFormat="1" applyFont="1" applyFill="1" applyBorder="1" applyAlignment="1">
      <alignment horizontal="center" vertical="center"/>
    </xf>
    <xf numFmtId="167" fontId="11" fillId="4" borderId="4" xfId="0" applyNumberFormat="1" applyFont="1" applyFill="1" applyBorder="1" applyAlignment="1">
      <alignment horizontal="center" vertical="center"/>
    </xf>
    <xf numFmtId="167" fontId="6" fillId="4" borderId="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/>
    <xf numFmtId="0" fontId="15" fillId="2" borderId="0" xfId="0" applyFont="1" applyFill="1" applyAlignment="1">
      <alignment horizontal="left" vertical="center"/>
    </xf>
    <xf numFmtId="0" fontId="16" fillId="2" borderId="0" xfId="0" applyFont="1" applyFill="1"/>
    <xf numFmtId="0" fontId="13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19" fillId="2" borderId="0" xfId="0" applyFont="1" applyFill="1"/>
    <xf numFmtId="0" fontId="14" fillId="2" borderId="0" xfId="0" applyFont="1" applyFill="1"/>
    <xf numFmtId="0" fontId="20" fillId="2" borderId="0" xfId="0" applyFont="1" applyFill="1"/>
    <xf numFmtId="0" fontId="13" fillId="7" borderId="0" xfId="0" applyFont="1" applyFill="1" applyAlignment="1">
      <alignment horizontal="left"/>
    </xf>
    <xf numFmtId="0" fontId="14" fillId="2" borderId="29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1" fontId="2" fillId="5" borderId="28" xfId="0" applyNumberFormat="1" applyFont="1" applyFill="1" applyBorder="1" applyAlignment="1" applyProtection="1">
      <alignment horizontal="center" vertical="center"/>
      <protection locked="0"/>
    </xf>
    <xf numFmtId="167" fontId="4" fillId="9" borderId="4" xfId="0" applyNumberFormat="1" applyFont="1" applyFill="1" applyBorder="1" applyAlignment="1">
      <alignment horizontal="center" vertical="center"/>
    </xf>
    <xf numFmtId="167" fontId="4" fillId="9" borderId="13" xfId="0" applyNumberFormat="1" applyFont="1" applyFill="1" applyBorder="1" applyAlignment="1">
      <alignment horizontal="center" vertical="center"/>
    </xf>
    <xf numFmtId="164" fontId="10" fillId="8" borderId="19" xfId="0" applyNumberFormat="1" applyFont="1" applyFill="1" applyBorder="1" applyAlignment="1">
      <alignment horizontal="center" vertical="center"/>
    </xf>
    <xf numFmtId="164" fontId="8" fillId="8" borderId="10" xfId="0" applyNumberFormat="1" applyFont="1" applyFill="1" applyBorder="1" applyAlignment="1">
      <alignment horizontal="center" vertical="center"/>
    </xf>
    <xf numFmtId="167" fontId="2" fillId="9" borderId="43" xfId="0" applyNumberFormat="1" applyFont="1" applyFill="1" applyBorder="1" applyAlignment="1">
      <alignment horizontal="center" vertical="center"/>
    </xf>
    <xf numFmtId="167" fontId="2" fillId="9" borderId="30" xfId="0" applyNumberFormat="1" applyFont="1" applyFill="1" applyBorder="1" applyAlignment="1">
      <alignment horizontal="center" vertical="center"/>
    </xf>
    <xf numFmtId="167" fontId="4" fillId="9" borderId="28" xfId="0" applyNumberFormat="1" applyFont="1" applyFill="1" applyBorder="1" applyAlignment="1">
      <alignment horizontal="center" vertical="center"/>
    </xf>
    <xf numFmtId="9" fontId="2" fillId="9" borderId="0" xfId="1" applyFont="1" applyFill="1" applyBorder="1" applyAlignment="1">
      <alignment horizontal="center" vertical="center"/>
    </xf>
    <xf numFmtId="167" fontId="6" fillId="9" borderId="41" xfId="0" applyNumberFormat="1" applyFont="1" applyFill="1" applyBorder="1" applyAlignment="1">
      <alignment horizontal="center" vertical="center"/>
    </xf>
    <xf numFmtId="167" fontId="2" fillId="9" borderId="14" xfId="0" applyNumberFormat="1" applyFont="1" applyFill="1" applyBorder="1" applyAlignment="1">
      <alignment horizontal="center" vertical="center"/>
    </xf>
    <xf numFmtId="167" fontId="2" fillId="9" borderId="28" xfId="0" applyNumberFormat="1" applyFont="1" applyFill="1" applyBorder="1" applyAlignment="1">
      <alignment horizontal="center" vertical="center"/>
    </xf>
    <xf numFmtId="167" fontId="2" fillId="9" borderId="21" xfId="0" applyNumberFormat="1" applyFont="1" applyFill="1" applyBorder="1" applyAlignment="1">
      <alignment horizontal="center" vertical="center"/>
    </xf>
    <xf numFmtId="167" fontId="2" fillId="9" borderId="31" xfId="0" applyNumberFormat="1" applyFont="1" applyFill="1" applyBorder="1" applyAlignment="1">
      <alignment horizontal="center" vertical="center"/>
    </xf>
    <xf numFmtId="167" fontId="4" fillId="9" borderId="31" xfId="0" applyNumberFormat="1" applyFont="1" applyFill="1" applyBorder="1" applyAlignment="1">
      <alignment horizontal="center" vertical="center"/>
    </xf>
    <xf numFmtId="9" fontId="2" fillId="9" borderId="25" xfId="1" applyFont="1" applyFill="1" applyBorder="1" applyAlignment="1">
      <alignment horizontal="center" vertical="center"/>
    </xf>
    <xf numFmtId="167" fontId="6" fillId="9" borderId="44" xfId="0" applyNumberFormat="1" applyFont="1" applyFill="1" applyBorder="1" applyAlignment="1">
      <alignment horizontal="center" vertical="center"/>
    </xf>
    <xf numFmtId="167" fontId="2" fillId="9" borderId="2" xfId="0" applyNumberFormat="1" applyFont="1" applyFill="1" applyBorder="1" applyAlignment="1">
      <alignment horizontal="center" vertical="center"/>
    </xf>
    <xf numFmtId="167" fontId="6" fillId="9" borderId="1" xfId="0" applyNumberFormat="1" applyFont="1" applyFill="1" applyBorder="1" applyAlignment="1">
      <alignment horizontal="center" vertical="center"/>
    </xf>
    <xf numFmtId="167" fontId="4" fillId="9" borderId="29" xfId="0" applyNumberFormat="1" applyFont="1" applyFill="1" applyBorder="1" applyAlignment="1">
      <alignment horizontal="center" vertical="center"/>
    </xf>
    <xf numFmtId="167" fontId="6" fillId="9" borderId="4" xfId="0" applyNumberFormat="1" applyFont="1" applyFill="1" applyBorder="1" applyAlignment="1">
      <alignment horizontal="center" vertical="center"/>
    </xf>
    <xf numFmtId="9" fontId="2" fillId="9" borderId="0" xfId="1" applyFont="1" applyFill="1" applyAlignment="1">
      <alignment horizontal="center" vertical="center"/>
    </xf>
    <xf numFmtId="167" fontId="4" fillId="9" borderId="1" xfId="0" applyNumberFormat="1" applyFont="1" applyFill="1" applyBorder="1" applyAlignment="1">
      <alignment horizontal="center" vertical="center"/>
    </xf>
    <xf numFmtId="167" fontId="4" fillId="9" borderId="3" xfId="0" applyNumberFormat="1" applyFont="1" applyFill="1" applyBorder="1" applyAlignment="1">
      <alignment horizontal="center" vertical="center"/>
    </xf>
    <xf numFmtId="167" fontId="4" fillId="9" borderId="32" xfId="0" applyNumberFormat="1" applyFont="1" applyFill="1" applyBorder="1" applyAlignment="1">
      <alignment horizontal="center" vertical="center"/>
    </xf>
    <xf numFmtId="0" fontId="5" fillId="9" borderId="0" xfId="0" applyFont="1" applyFill="1" applyAlignment="1">
      <alignment horizontal="left" vertical="center"/>
    </xf>
    <xf numFmtId="164" fontId="11" fillId="4" borderId="4" xfId="0" applyNumberFormat="1" applyFont="1" applyFill="1" applyBorder="1" applyAlignment="1">
      <alignment horizontal="center" vertical="center"/>
    </xf>
    <xf numFmtId="0" fontId="13" fillId="7" borderId="0" xfId="0" applyFont="1" applyFill="1" applyAlignment="1">
      <alignment horizontal="left" vertical="center"/>
    </xf>
    <xf numFmtId="0" fontId="6" fillId="9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left"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3" fillId="2" borderId="21" xfId="0" applyNumberFormat="1" applyFont="1" applyFill="1" applyBorder="1" applyAlignment="1">
      <alignment horizontal="center" vertical="center" wrapText="1"/>
    </xf>
    <xf numFmtId="164" fontId="3" fillId="2" borderId="25" xfId="0" applyNumberFormat="1" applyFont="1" applyFill="1" applyBorder="1" applyAlignment="1">
      <alignment horizontal="center" vertical="center" wrapText="1"/>
    </xf>
    <xf numFmtId="164" fontId="3" fillId="2" borderId="26" xfId="0" applyNumberFormat="1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164" fontId="11" fillId="4" borderId="2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>
      <alignment horizontal="center" vertical="center"/>
    </xf>
    <xf numFmtId="164" fontId="10" fillId="8" borderId="8" xfId="0" applyNumberFormat="1" applyFont="1" applyFill="1" applyBorder="1" applyAlignment="1">
      <alignment horizontal="center" vertical="center"/>
    </xf>
    <xf numFmtId="164" fontId="10" fillId="8" borderId="9" xfId="0" applyNumberFormat="1" applyFont="1" applyFill="1" applyBorder="1" applyAlignment="1">
      <alignment horizontal="center" vertical="center"/>
    </xf>
    <xf numFmtId="164" fontId="4" fillId="9" borderId="1" xfId="0" applyNumberFormat="1" applyFont="1" applyFill="1" applyBorder="1" applyAlignment="1">
      <alignment horizontal="center" vertical="center"/>
    </xf>
    <xf numFmtId="164" fontId="4" fillId="9" borderId="2" xfId="0" applyNumberFormat="1" applyFont="1" applyFill="1" applyBorder="1" applyAlignment="1">
      <alignment horizontal="center" vertical="center"/>
    </xf>
    <xf numFmtId="164" fontId="4" fillId="9" borderId="16" xfId="0" applyNumberFormat="1" applyFont="1" applyFill="1" applyBorder="1" applyAlignment="1">
      <alignment horizontal="center" vertical="center"/>
    </xf>
    <xf numFmtId="164" fontId="4" fillId="9" borderId="17" xfId="0" applyNumberFormat="1" applyFont="1" applyFill="1" applyBorder="1" applyAlignment="1">
      <alignment horizontal="center" vertical="center"/>
    </xf>
    <xf numFmtId="164" fontId="4" fillId="8" borderId="40" xfId="0" applyNumberFormat="1" applyFont="1" applyFill="1" applyBorder="1" applyAlignment="1">
      <alignment horizontal="center" vertical="center"/>
    </xf>
    <xf numFmtId="164" fontId="4" fillId="6" borderId="40" xfId="0" applyNumberFormat="1" applyFont="1" applyFill="1" applyBorder="1" applyAlignment="1">
      <alignment horizontal="center" vertical="center"/>
    </xf>
    <xf numFmtId="164" fontId="9" fillId="4" borderId="5" xfId="0" applyNumberFormat="1" applyFont="1" applyFill="1" applyBorder="1" applyAlignment="1">
      <alignment horizontal="center" vertical="center"/>
    </xf>
    <xf numFmtId="164" fontId="9" fillId="4" borderId="14" xfId="0" applyNumberFormat="1" applyFont="1" applyFill="1" applyBorder="1" applyAlignment="1">
      <alignment horizontal="center" vertical="center"/>
    </xf>
    <xf numFmtId="164" fontId="9" fillId="4" borderId="40" xfId="0" applyNumberFormat="1" applyFont="1" applyFill="1" applyBorder="1" applyAlignment="1">
      <alignment horizontal="center" vertical="center"/>
    </xf>
    <xf numFmtId="164" fontId="9" fillId="4" borderId="42" xfId="0" applyNumberFormat="1" applyFont="1" applyFill="1" applyBorder="1" applyAlignment="1">
      <alignment horizontal="center" vertical="center"/>
    </xf>
    <xf numFmtId="164" fontId="4" fillId="7" borderId="16" xfId="0" applyNumberFormat="1" applyFont="1" applyFill="1" applyBorder="1" applyAlignment="1">
      <alignment horizontal="center" vertical="center"/>
    </xf>
    <xf numFmtId="164" fontId="4" fillId="7" borderId="17" xfId="0" applyNumberFormat="1" applyFont="1" applyFill="1" applyBorder="1" applyAlignment="1">
      <alignment horizontal="center" vertical="center"/>
    </xf>
    <xf numFmtId="164" fontId="9" fillId="4" borderId="21" xfId="0" applyNumberFormat="1" applyFont="1" applyFill="1" applyBorder="1" applyAlignment="1">
      <alignment horizontal="center" vertical="center"/>
    </xf>
    <xf numFmtId="164" fontId="9" fillId="4" borderId="25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4" fontId="4" fillId="7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642744</xdr:colOff>
      <xdr:row>36</xdr:row>
      <xdr:rowOff>147134</xdr:rowOff>
    </xdr:from>
    <xdr:to>
      <xdr:col>3</xdr:col>
      <xdr:colOff>850085</xdr:colOff>
      <xdr:row>44</xdr:row>
      <xdr:rowOff>60028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4DD442B-AFDD-E84E-89A6-B8B81B1D6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744" y="7705183"/>
          <a:ext cx="2461591" cy="1363869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635000</xdr:colOff>
      <xdr:row>49</xdr:row>
      <xdr:rowOff>147134</xdr:rowOff>
    </xdr:from>
    <xdr:to>
      <xdr:col>3</xdr:col>
      <xdr:colOff>2447355</xdr:colOff>
      <xdr:row>59</xdr:row>
      <xdr:rowOff>86112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9BA02E82-E237-76CB-AC17-8445CE39D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000" y="10469756"/>
          <a:ext cx="4060255" cy="17550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215900</xdr:colOff>
      <xdr:row>0</xdr:row>
      <xdr:rowOff>165100</xdr:rowOff>
    </xdr:from>
    <xdr:to>
      <xdr:col>12</xdr:col>
      <xdr:colOff>981073</xdr:colOff>
      <xdr:row>5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9D81409-047B-8DD0-8323-C957AA49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45800" y="165100"/>
          <a:ext cx="3352800" cy="1041400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571500</xdr:colOff>
      <xdr:row>9</xdr:row>
      <xdr:rowOff>9525</xdr:rowOff>
    </xdr:from>
    <xdr:to>
      <xdr:col>12</xdr:col>
      <xdr:colOff>447674</xdr:colOff>
      <xdr:row>16</xdr:row>
      <xdr:rowOff>114300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9C67941F-275E-811C-8FCE-748D9F495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00" y="1887311"/>
          <a:ext cx="2461531" cy="1343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425726</xdr:colOff>
      <xdr:row>0</xdr:row>
      <xdr:rowOff>220318</xdr:rowOff>
    </xdr:from>
    <xdr:to>
      <xdr:col>19</xdr:col>
      <xdr:colOff>123135</xdr:colOff>
      <xdr:row>4</xdr:row>
      <xdr:rowOff>161235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2085FDA-38A6-8349-A4C9-79A7F7D16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07987" y="220318"/>
          <a:ext cx="3355009" cy="1033117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571500</xdr:colOff>
      <xdr:row>9</xdr:row>
      <xdr:rowOff>12700</xdr:rowOff>
    </xdr:from>
    <xdr:to>
      <xdr:col>17</xdr:col>
      <xdr:colOff>209550</xdr:colOff>
      <xdr:row>16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F25885-B01B-7E43-8880-09A6C68EB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3900" y="2159000"/>
          <a:ext cx="2463800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31B9D-7301-4FD8-9151-80C2131A0C74}">
  <dimension ref="A2:T112"/>
  <sheetViews>
    <sheetView tabSelected="1" topLeftCell="A94" zoomScale="80" zoomScaleNormal="80" workbookViewId="0">
      <selection activeCell="B22" sqref="B22:D22"/>
    </sheetView>
  </sheetViews>
  <sheetFormatPr defaultColWidth="8.7109375" defaultRowHeight="14.1"/>
  <cols>
    <col min="1" max="1" width="8.7109375" style="51"/>
    <col min="2" max="2" width="12.140625" style="51" customWidth="1"/>
    <col min="3" max="3" width="10.85546875" style="51" customWidth="1"/>
    <col min="4" max="4" width="127.5703125" style="51" customWidth="1"/>
    <col min="5" max="14" width="8.7109375" style="51"/>
    <col min="15" max="16" width="14.85546875" style="51" customWidth="1"/>
    <col min="17" max="17" width="16.42578125" style="51" customWidth="1"/>
    <col min="18" max="16384" width="8.7109375" style="51"/>
  </cols>
  <sheetData>
    <row r="2" spans="1:4" ht="20.100000000000001">
      <c r="A2" s="50"/>
      <c r="B2" s="102" t="s">
        <v>0</v>
      </c>
      <c r="C2" s="102"/>
      <c r="D2" s="102"/>
    </row>
    <row r="3" spans="1:4" ht="9.9499999999999993" customHeight="1">
      <c r="A3" s="50"/>
      <c r="B3" s="71"/>
      <c r="C3" s="71"/>
      <c r="D3" s="71"/>
    </row>
    <row r="4" spans="1:4" ht="20.100000000000001">
      <c r="A4" s="50"/>
      <c r="B4" s="98" t="s">
        <v>1</v>
      </c>
      <c r="C4" s="110" t="s">
        <v>2</v>
      </c>
      <c r="D4" s="110"/>
    </row>
    <row r="5" spans="1:4" ht="9.9499999999999993" customHeight="1">
      <c r="A5" s="50"/>
      <c r="B5" s="50"/>
      <c r="C5" s="52"/>
    </row>
    <row r="6" spans="1:4" ht="20.100000000000001">
      <c r="A6" s="50"/>
      <c r="B6" s="98" t="s">
        <v>3</v>
      </c>
      <c r="C6" s="110" t="s">
        <v>4</v>
      </c>
      <c r="D6" s="110"/>
    </row>
    <row r="7" spans="1:4" ht="9.9499999999999993" customHeight="1">
      <c r="A7" s="50"/>
      <c r="B7" s="50"/>
      <c r="C7" s="52"/>
    </row>
    <row r="8" spans="1:4" ht="20.100000000000001">
      <c r="A8" s="50"/>
      <c r="B8" s="98" t="s">
        <v>5</v>
      </c>
      <c r="C8" s="110" t="s">
        <v>6</v>
      </c>
      <c r="D8" s="110"/>
    </row>
    <row r="9" spans="1:4" ht="9.9499999999999993" customHeight="1">
      <c r="A9" s="50"/>
      <c r="B9" s="50"/>
      <c r="C9" s="52"/>
    </row>
    <row r="10" spans="1:4" ht="20.100000000000001">
      <c r="A10" s="50"/>
      <c r="B10" s="98" t="s">
        <v>7</v>
      </c>
      <c r="C10" s="110" t="s">
        <v>8</v>
      </c>
      <c r="D10" s="110"/>
    </row>
    <row r="11" spans="1:4" ht="14.45">
      <c r="D11" s="53"/>
    </row>
    <row r="12" spans="1:4" ht="14.45">
      <c r="D12" s="53"/>
    </row>
    <row r="13" spans="1:4" ht="20.100000000000001">
      <c r="B13" s="102" t="s">
        <v>9</v>
      </c>
      <c r="C13" s="102"/>
      <c r="D13" s="102"/>
    </row>
    <row r="14" spans="1:4" ht="11.1" customHeight="1">
      <c r="B14" s="54"/>
    </row>
    <row r="15" spans="1:4">
      <c r="B15" s="101" t="s">
        <v>10</v>
      </c>
      <c r="C15" s="101"/>
      <c r="D15" s="101"/>
    </row>
    <row r="16" spans="1:4">
      <c r="B16" s="106" t="s">
        <v>11</v>
      </c>
      <c r="C16" s="106"/>
      <c r="D16" s="106"/>
    </row>
    <row r="17" spans="2:4">
      <c r="B17" s="106" t="s">
        <v>12</v>
      </c>
      <c r="C17" s="106"/>
      <c r="D17" s="106"/>
    </row>
    <row r="18" spans="2:4">
      <c r="B18" s="106" t="s">
        <v>13</v>
      </c>
      <c r="C18" s="106"/>
      <c r="D18" s="106"/>
    </row>
    <row r="19" spans="2:4">
      <c r="B19" s="106" t="s">
        <v>14</v>
      </c>
      <c r="C19" s="106"/>
      <c r="D19" s="106"/>
    </row>
    <row r="20" spans="2:4">
      <c r="B20" s="54"/>
    </row>
    <row r="21" spans="2:4">
      <c r="B21" s="101" t="s">
        <v>15</v>
      </c>
      <c r="C21" s="101"/>
      <c r="D21" s="101"/>
    </row>
    <row r="22" spans="2:4">
      <c r="B22" s="106" t="s">
        <v>16</v>
      </c>
      <c r="C22" s="106"/>
      <c r="D22" s="106"/>
    </row>
    <row r="23" spans="2:4">
      <c r="B23" s="106" t="s">
        <v>17</v>
      </c>
      <c r="C23" s="106"/>
      <c r="D23" s="106"/>
    </row>
    <row r="24" spans="2:4">
      <c r="B24" s="60" t="s">
        <v>18</v>
      </c>
      <c r="C24" s="60"/>
      <c r="D24" s="60"/>
    </row>
    <row r="26" spans="2:4">
      <c r="B26" s="101" t="s">
        <v>19</v>
      </c>
      <c r="C26" s="101"/>
      <c r="D26" s="101"/>
    </row>
    <row r="27" spans="2:4">
      <c r="B27" s="106" t="s">
        <v>20</v>
      </c>
      <c r="C27" s="106"/>
      <c r="D27" s="106"/>
    </row>
    <row r="28" spans="2:4">
      <c r="B28" s="100" t="s">
        <v>21</v>
      </c>
      <c r="C28" s="100"/>
      <c r="D28" s="100"/>
    </row>
    <row r="29" spans="2:4">
      <c r="B29" s="72"/>
      <c r="C29" s="72"/>
      <c r="D29" s="72"/>
    </row>
    <row r="30" spans="2:4">
      <c r="B30" s="54"/>
    </row>
    <row r="31" spans="2:4" ht="20.100000000000001">
      <c r="B31" s="102" t="s">
        <v>22</v>
      </c>
      <c r="C31" s="102"/>
      <c r="D31" s="102"/>
    </row>
    <row r="32" spans="2:4" ht="11.1" customHeight="1">
      <c r="B32" s="56"/>
    </row>
    <row r="33" spans="2:5" ht="14.1" customHeight="1">
      <c r="B33" s="101" t="s">
        <v>23</v>
      </c>
      <c r="C33" s="101"/>
      <c r="D33" s="101"/>
    </row>
    <row r="34" spans="2:5">
      <c r="B34" s="100" t="s">
        <v>24</v>
      </c>
      <c r="C34" s="100"/>
      <c r="D34" s="100"/>
    </row>
    <row r="35" spans="2:5">
      <c r="B35" s="106" t="s">
        <v>25</v>
      </c>
      <c r="C35" s="106"/>
      <c r="D35" s="106"/>
    </row>
    <row r="36" spans="2:5">
      <c r="B36" s="60" t="s">
        <v>26</v>
      </c>
      <c r="C36" s="60"/>
      <c r="D36" s="60"/>
    </row>
    <row r="37" spans="2:5">
      <c r="B37" s="55"/>
      <c r="C37" s="57"/>
      <c r="D37" s="57"/>
      <c r="E37" s="57"/>
    </row>
    <row r="38" spans="2:5">
      <c r="B38" s="58"/>
      <c r="C38" s="58"/>
      <c r="D38" s="58"/>
      <c r="E38" s="58"/>
    </row>
    <row r="39" spans="2:5">
      <c r="B39" s="58"/>
      <c r="C39" s="58"/>
      <c r="D39" s="58"/>
      <c r="E39" s="58"/>
    </row>
    <row r="40" spans="2:5">
      <c r="B40" s="56"/>
    </row>
    <row r="41" spans="2:5">
      <c r="B41" s="56"/>
    </row>
    <row r="42" spans="2:5">
      <c r="B42" s="56"/>
    </row>
    <row r="43" spans="2:5">
      <c r="B43" s="56"/>
    </row>
    <row r="44" spans="2:5">
      <c r="B44" s="56"/>
    </row>
    <row r="45" spans="2:5">
      <c r="B45" s="56"/>
    </row>
    <row r="46" spans="2:5" ht="20.100000000000001">
      <c r="B46" s="102" t="s">
        <v>27</v>
      </c>
      <c r="C46" s="102"/>
      <c r="D46" s="102"/>
    </row>
    <row r="47" spans="2:5" ht="9.9499999999999993" customHeight="1">
      <c r="B47" s="56"/>
    </row>
    <row r="48" spans="2:5" ht="14.45" thickBot="1">
      <c r="B48" s="106" t="s">
        <v>28</v>
      </c>
      <c r="C48" s="106"/>
      <c r="D48" s="106"/>
    </row>
    <row r="49" spans="2:20" ht="14.1" customHeight="1">
      <c r="B49" s="100" t="s">
        <v>29</v>
      </c>
      <c r="C49" s="100"/>
      <c r="D49" s="100"/>
      <c r="O49" s="107" t="s">
        <v>30</v>
      </c>
      <c r="P49" s="108"/>
      <c r="Q49" s="109"/>
      <c r="R49" s="105"/>
      <c r="S49" s="105"/>
      <c r="T49" s="105"/>
    </row>
    <row r="50" spans="2:20">
      <c r="O50" s="103" t="s">
        <v>31</v>
      </c>
      <c r="P50" s="104"/>
      <c r="Q50" s="63" t="s">
        <v>32</v>
      </c>
      <c r="R50" s="105"/>
      <c r="S50" s="105"/>
      <c r="T50" s="105"/>
    </row>
    <row r="51" spans="2:20">
      <c r="B51" s="54"/>
      <c r="O51" s="64" t="s">
        <v>33</v>
      </c>
      <c r="P51" s="62" t="s">
        <v>34</v>
      </c>
      <c r="Q51" s="65" t="s">
        <v>35</v>
      </c>
      <c r="R51" s="58"/>
    </row>
    <row r="52" spans="2:20">
      <c r="B52" s="54"/>
      <c r="O52" s="66" t="s">
        <v>36</v>
      </c>
      <c r="P52" s="61" t="s">
        <v>37</v>
      </c>
      <c r="Q52" s="67" t="s">
        <v>38</v>
      </c>
      <c r="R52" s="58"/>
    </row>
    <row r="53" spans="2:20">
      <c r="O53" s="66" t="s">
        <v>39</v>
      </c>
      <c r="P53" s="61" t="s">
        <v>40</v>
      </c>
      <c r="Q53" s="67" t="s">
        <v>41</v>
      </c>
      <c r="R53" s="58"/>
    </row>
    <row r="54" spans="2:20">
      <c r="O54" s="66" t="s">
        <v>42</v>
      </c>
      <c r="P54" s="61" t="s">
        <v>43</v>
      </c>
      <c r="Q54" s="67" t="s">
        <v>44</v>
      </c>
      <c r="R54" s="58"/>
    </row>
    <row r="55" spans="2:20" ht="14.45" thickBot="1">
      <c r="O55" s="68" t="s">
        <v>45</v>
      </c>
      <c r="P55" s="69" t="s">
        <v>46</v>
      </c>
      <c r="Q55" s="70" t="s">
        <v>47</v>
      </c>
      <c r="R55" s="58"/>
    </row>
    <row r="57" spans="2:20">
      <c r="O57" s="105"/>
      <c r="P57" s="105"/>
      <c r="Q57" s="105"/>
    </row>
    <row r="59" spans="2:20">
      <c r="B59" s="58"/>
    </row>
    <row r="60" spans="2:20">
      <c r="B60" s="56"/>
    </row>
    <row r="61" spans="2:20" ht="20.100000000000001">
      <c r="B61" s="102" t="s">
        <v>48</v>
      </c>
      <c r="C61" s="102"/>
      <c r="D61" s="102"/>
    </row>
    <row r="62" spans="2:20">
      <c r="B62" s="54"/>
    </row>
    <row r="63" spans="2:20">
      <c r="B63" s="100" t="s">
        <v>49</v>
      </c>
      <c r="C63" s="100"/>
      <c r="D63" s="100"/>
    </row>
    <row r="64" spans="2:20" ht="9.9499999999999993" customHeight="1">
      <c r="B64" s="54"/>
    </row>
    <row r="65" spans="2:4">
      <c r="B65" s="100" t="s">
        <v>50</v>
      </c>
      <c r="C65" s="100"/>
      <c r="D65" s="100"/>
    </row>
    <row r="66" spans="2:4" ht="9.9499999999999993" customHeight="1">
      <c r="B66" s="54"/>
    </row>
    <row r="67" spans="2:4">
      <c r="B67" s="100" t="s">
        <v>51</v>
      </c>
      <c r="C67" s="100"/>
      <c r="D67" s="100"/>
    </row>
    <row r="68" spans="2:4">
      <c r="B68" s="54"/>
    </row>
    <row r="69" spans="2:4">
      <c r="B69" s="100" t="s">
        <v>52</v>
      </c>
      <c r="C69" s="100"/>
      <c r="D69" s="100"/>
    </row>
    <row r="70" spans="2:4" ht="9.9499999999999993" customHeight="1">
      <c r="B70" s="54"/>
    </row>
    <row r="71" spans="2:4">
      <c r="B71" s="100" t="s">
        <v>53</v>
      </c>
      <c r="C71" s="100"/>
      <c r="D71" s="100"/>
    </row>
    <row r="72" spans="2:4" ht="9.9499999999999993" customHeight="1">
      <c r="B72" s="54"/>
    </row>
    <row r="73" spans="2:4">
      <c r="B73" s="100" t="s">
        <v>54</v>
      </c>
      <c r="C73" s="100"/>
      <c r="D73" s="100"/>
    </row>
    <row r="74" spans="2:4">
      <c r="B74" s="54"/>
    </row>
    <row r="75" spans="2:4">
      <c r="B75" s="100" t="s">
        <v>55</v>
      </c>
      <c r="C75" s="100"/>
      <c r="D75" s="100"/>
    </row>
    <row r="76" spans="2:4" ht="9.9499999999999993" customHeight="1">
      <c r="B76" s="54"/>
    </row>
    <row r="77" spans="2:4">
      <c r="B77" s="100" t="s">
        <v>56</v>
      </c>
      <c r="C77" s="100"/>
      <c r="D77" s="100"/>
    </row>
    <row r="78" spans="2:4" ht="9.9499999999999993" customHeight="1">
      <c r="B78" s="54"/>
    </row>
    <row r="79" spans="2:4">
      <c r="B79" s="100" t="s">
        <v>57</v>
      </c>
      <c r="C79" s="100"/>
      <c r="D79" s="100"/>
    </row>
    <row r="81" spans="2:4">
      <c r="B81" s="100" t="s">
        <v>58</v>
      </c>
      <c r="C81" s="100"/>
      <c r="D81" s="100"/>
    </row>
    <row r="82" spans="2:4" ht="9.9499999999999993" customHeight="1">
      <c r="B82" s="54"/>
    </row>
    <row r="83" spans="2:4">
      <c r="B83" s="100" t="s">
        <v>59</v>
      </c>
      <c r="C83" s="100"/>
      <c r="D83" s="100"/>
    </row>
    <row r="84" spans="2:4" ht="11.1" customHeight="1">
      <c r="B84" s="54"/>
    </row>
    <row r="85" spans="2:4">
      <c r="B85" s="100" t="s">
        <v>60</v>
      </c>
      <c r="C85" s="100"/>
      <c r="D85" s="100"/>
    </row>
    <row r="86" spans="2:4" ht="9.9499999999999993" customHeight="1"/>
    <row r="87" spans="2:4">
      <c r="B87" s="100" t="s">
        <v>61</v>
      </c>
      <c r="C87" s="100"/>
      <c r="D87" s="100"/>
    </row>
    <row r="88" spans="2:4">
      <c r="B88" s="54"/>
    </row>
    <row r="89" spans="2:4">
      <c r="B89" s="54"/>
    </row>
    <row r="90" spans="2:4" ht="20.100000000000001">
      <c r="B90" s="102" t="s">
        <v>62</v>
      </c>
      <c r="C90" s="102"/>
      <c r="D90" s="102"/>
    </row>
    <row r="91" spans="2:4" ht="9.9499999999999993" customHeight="1">
      <c r="B91" s="54"/>
    </row>
    <row r="92" spans="2:4">
      <c r="B92" s="101" t="s">
        <v>63</v>
      </c>
      <c r="C92" s="101"/>
      <c r="D92" s="101"/>
    </row>
    <row r="93" spans="2:4">
      <c r="B93" s="100" t="s">
        <v>64</v>
      </c>
      <c r="C93" s="100"/>
      <c r="D93" s="100"/>
    </row>
    <row r="94" spans="2:4">
      <c r="B94" s="100" t="s">
        <v>65</v>
      </c>
      <c r="C94" s="100"/>
      <c r="D94" s="100"/>
    </row>
    <row r="95" spans="2:4">
      <c r="B95" s="100" t="s">
        <v>66</v>
      </c>
      <c r="C95" s="100"/>
      <c r="D95" s="100"/>
    </row>
    <row r="96" spans="2:4" ht="9.9499999999999993" customHeight="1">
      <c r="B96" s="59"/>
    </row>
    <row r="97" spans="2:4">
      <c r="B97" s="101" t="s">
        <v>67</v>
      </c>
      <c r="C97" s="101"/>
      <c r="D97" s="101"/>
    </row>
    <row r="98" spans="2:4">
      <c r="B98" s="100" t="s">
        <v>68</v>
      </c>
      <c r="C98" s="100"/>
      <c r="D98" s="100"/>
    </row>
    <row r="99" spans="2:4">
      <c r="B99" s="100" t="s">
        <v>69</v>
      </c>
      <c r="C99" s="100"/>
      <c r="D99" s="100"/>
    </row>
    <row r="100" spans="2:4" ht="9.9499999999999993" customHeight="1">
      <c r="B100" s="54"/>
    </row>
    <row r="101" spans="2:4">
      <c r="B101" s="101" t="s">
        <v>70</v>
      </c>
      <c r="C101" s="101"/>
      <c r="D101" s="101"/>
    </row>
    <row r="102" spans="2:4">
      <c r="B102" s="100" t="s">
        <v>71</v>
      </c>
      <c r="C102" s="100"/>
      <c r="D102" s="100"/>
    </row>
    <row r="103" spans="2:4">
      <c r="B103" s="54"/>
    </row>
    <row r="104" spans="2:4">
      <c r="B104" s="101" t="s">
        <v>72</v>
      </c>
      <c r="C104" s="101"/>
      <c r="D104" s="101"/>
    </row>
    <row r="105" spans="2:4">
      <c r="B105" s="100" t="s">
        <v>73</v>
      </c>
      <c r="C105" s="100"/>
      <c r="D105" s="100"/>
    </row>
    <row r="106" spans="2:4" ht="9.9499999999999993" customHeight="1">
      <c r="B106" s="54"/>
    </row>
    <row r="107" spans="2:4">
      <c r="B107" s="101" t="s">
        <v>74</v>
      </c>
      <c r="C107" s="101"/>
      <c r="D107" s="101"/>
    </row>
    <row r="108" spans="2:4">
      <c r="B108" s="100" t="s">
        <v>75</v>
      </c>
      <c r="C108" s="100"/>
      <c r="D108" s="100"/>
    </row>
    <row r="109" spans="2:4" ht="11.1" customHeight="1">
      <c r="B109" s="54"/>
    </row>
    <row r="110" spans="2:4">
      <c r="B110" s="101" t="s">
        <v>76</v>
      </c>
      <c r="C110" s="101"/>
      <c r="D110" s="101"/>
    </row>
    <row r="111" spans="2:4">
      <c r="B111" s="100" t="s">
        <v>77</v>
      </c>
      <c r="C111" s="100"/>
      <c r="D111" s="100"/>
    </row>
    <row r="112" spans="2:4">
      <c r="B112" s="100" t="s">
        <v>78</v>
      </c>
      <c r="C112" s="100"/>
      <c r="D112" s="100"/>
    </row>
  </sheetData>
  <mergeCells count="60">
    <mergeCell ref="B2:D2"/>
    <mergeCell ref="C4:D4"/>
    <mergeCell ref="C6:D6"/>
    <mergeCell ref="C8:D8"/>
    <mergeCell ref="C10:D10"/>
    <mergeCell ref="B13:D13"/>
    <mergeCell ref="B15:D15"/>
    <mergeCell ref="B16:D16"/>
    <mergeCell ref="B17:D17"/>
    <mergeCell ref="B18:D18"/>
    <mergeCell ref="B19:D19"/>
    <mergeCell ref="B21:D21"/>
    <mergeCell ref="B22:D22"/>
    <mergeCell ref="B26:D26"/>
    <mergeCell ref="B31:D31"/>
    <mergeCell ref="B23:D23"/>
    <mergeCell ref="B27:D27"/>
    <mergeCell ref="B28:D28"/>
    <mergeCell ref="B35:D35"/>
    <mergeCell ref="B33:D33"/>
    <mergeCell ref="B34:D34"/>
    <mergeCell ref="B46:D46"/>
    <mergeCell ref="O49:Q49"/>
    <mergeCell ref="O50:P50"/>
    <mergeCell ref="O57:Q57"/>
    <mergeCell ref="R50:T50"/>
    <mergeCell ref="R49:T49"/>
    <mergeCell ref="B48:D48"/>
    <mergeCell ref="B49:D49"/>
    <mergeCell ref="B83:D83"/>
    <mergeCell ref="B61:D61"/>
    <mergeCell ref="B63:D63"/>
    <mergeCell ref="B65:D65"/>
    <mergeCell ref="B67:D67"/>
    <mergeCell ref="B69:D69"/>
    <mergeCell ref="B71:D71"/>
    <mergeCell ref="B73:D73"/>
    <mergeCell ref="B75:D75"/>
    <mergeCell ref="B77:D77"/>
    <mergeCell ref="B79:D79"/>
    <mergeCell ref="B81:D81"/>
    <mergeCell ref="B101:D101"/>
    <mergeCell ref="B85:D85"/>
    <mergeCell ref="B87:D87"/>
    <mergeCell ref="B90:D90"/>
    <mergeCell ref="B92:D92"/>
    <mergeCell ref="B93:D93"/>
    <mergeCell ref="B94:D94"/>
    <mergeCell ref="B95:D95"/>
    <mergeCell ref="B97:D97"/>
    <mergeCell ref="B98:D98"/>
    <mergeCell ref="B99:D99"/>
    <mergeCell ref="B111:D111"/>
    <mergeCell ref="B112:D112"/>
    <mergeCell ref="B102:D102"/>
    <mergeCell ref="B104:D104"/>
    <mergeCell ref="B105:D105"/>
    <mergeCell ref="B107:D107"/>
    <mergeCell ref="B108:D108"/>
    <mergeCell ref="B110:D1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0E453-8B79-4B8C-98A6-F2973CF62F51}">
  <dimension ref="B1:M66"/>
  <sheetViews>
    <sheetView zoomScale="70" zoomScaleNormal="70" zoomScaleSheetLayoutView="87" workbookViewId="0">
      <selection activeCell="H3" sqref="H3"/>
    </sheetView>
  </sheetViews>
  <sheetFormatPr defaultColWidth="8.7109375" defaultRowHeight="14.1"/>
  <cols>
    <col min="1" max="1" width="8.7109375" style="7"/>
    <col min="2" max="2" width="10.85546875" style="7" bestFit="1" customWidth="1"/>
    <col min="3" max="3" width="12.42578125" style="7" bestFit="1" customWidth="1"/>
    <col min="4" max="4" width="14.5703125" style="7" customWidth="1"/>
    <col min="5" max="5" width="8.42578125" style="7" customWidth="1"/>
    <col min="6" max="6" width="27.7109375" style="7" bestFit="1" customWidth="1"/>
    <col min="7" max="7" width="13" style="7" bestFit="1" customWidth="1"/>
    <col min="8" max="9" width="15.85546875" style="7" bestFit="1" customWidth="1"/>
    <col min="10" max="10" width="10.5703125" style="7" bestFit="1" customWidth="1"/>
    <col min="11" max="11" width="17.5703125" style="7" bestFit="1" customWidth="1"/>
    <col min="12" max="12" width="37.140625" style="7" bestFit="1" customWidth="1"/>
    <col min="13" max="13" width="15.85546875" style="7" bestFit="1" customWidth="1"/>
    <col min="14" max="16384" width="8.7109375" style="7"/>
  </cols>
  <sheetData>
    <row r="1" spans="2:13" ht="14.45" thickBot="1"/>
    <row r="2" spans="2:13" ht="36" customHeight="1" thickBot="1">
      <c r="B2" s="111" t="s">
        <v>79</v>
      </c>
      <c r="C2" s="112"/>
      <c r="D2" s="113"/>
      <c r="E2" s="1"/>
      <c r="F2" s="41" t="s">
        <v>80</v>
      </c>
      <c r="G2" s="42" t="s">
        <v>81</v>
      </c>
      <c r="H2" s="42" t="s">
        <v>82</v>
      </c>
      <c r="I2" s="42" t="s">
        <v>83</v>
      </c>
      <c r="J2" s="42" t="s">
        <v>84</v>
      </c>
      <c r="K2" s="43" t="s">
        <v>85</v>
      </c>
      <c r="L2" s="2"/>
      <c r="M2" s="4"/>
    </row>
    <row r="3" spans="2:13">
      <c r="B3" s="114"/>
      <c r="C3" s="115"/>
      <c r="D3" s="116"/>
      <c r="E3" s="3"/>
      <c r="F3" s="130" t="s">
        <v>86</v>
      </c>
      <c r="G3" s="73"/>
      <c r="H3" s="12"/>
      <c r="I3" s="12"/>
      <c r="J3" s="12"/>
      <c r="K3" s="31"/>
      <c r="L3" s="4"/>
      <c r="M3" s="4"/>
    </row>
    <row r="4" spans="2:13">
      <c r="B4" s="114"/>
      <c r="C4" s="115"/>
      <c r="D4" s="116"/>
      <c r="E4" s="3"/>
      <c r="F4" s="130"/>
      <c r="G4" s="73"/>
      <c r="H4" s="12"/>
      <c r="I4" s="12"/>
      <c r="J4" s="46"/>
      <c r="K4" s="31"/>
      <c r="L4" s="4"/>
      <c r="M4" s="4"/>
    </row>
    <row r="5" spans="2:13" ht="14.1" customHeight="1">
      <c r="B5" s="114"/>
      <c r="C5" s="115"/>
      <c r="D5" s="116"/>
      <c r="E5" s="4"/>
      <c r="F5" s="130"/>
      <c r="G5" s="73"/>
      <c r="H5" s="12"/>
      <c r="I5" s="12"/>
      <c r="J5" s="46"/>
      <c r="K5" s="31"/>
      <c r="L5" s="4"/>
      <c r="M5" s="4"/>
    </row>
    <row r="6" spans="2:13">
      <c r="B6" s="114"/>
      <c r="C6" s="115"/>
      <c r="D6" s="116"/>
      <c r="E6" s="3"/>
      <c r="F6" s="130"/>
      <c r="G6" s="73"/>
      <c r="H6" s="12"/>
      <c r="I6" s="12"/>
      <c r="J6" s="46"/>
      <c r="K6" s="31"/>
      <c r="L6" s="4"/>
      <c r="M6" s="4"/>
    </row>
    <row r="7" spans="2:13">
      <c r="B7" s="114"/>
      <c r="C7" s="115"/>
      <c r="D7" s="116"/>
      <c r="E7" s="5"/>
      <c r="F7" s="130"/>
      <c r="G7" s="73"/>
      <c r="H7" s="12"/>
      <c r="I7" s="12"/>
      <c r="J7" s="46"/>
      <c r="K7" s="31"/>
      <c r="L7" s="4"/>
      <c r="M7" s="4"/>
    </row>
    <row r="8" spans="2:13">
      <c r="B8" s="114"/>
      <c r="C8" s="115"/>
      <c r="D8" s="116"/>
      <c r="E8" s="6"/>
      <c r="F8" s="130"/>
      <c r="G8" s="73">
        <v>6</v>
      </c>
      <c r="H8" s="12"/>
      <c r="I8" s="12"/>
      <c r="J8" s="46"/>
      <c r="K8" s="31"/>
      <c r="L8" s="4"/>
      <c r="M8" s="4"/>
    </row>
    <row r="9" spans="2:13">
      <c r="B9" s="114"/>
      <c r="C9" s="115"/>
      <c r="D9" s="116"/>
      <c r="E9" s="8"/>
      <c r="F9" s="130"/>
      <c r="G9" s="73">
        <v>7</v>
      </c>
      <c r="H9" s="12"/>
      <c r="I9" s="12"/>
      <c r="J9" s="46"/>
      <c r="K9" s="31"/>
      <c r="L9" s="4"/>
      <c r="M9" s="4"/>
    </row>
    <row r="10" spans="2:13">
      <c r="B10" s="114"/>
      <c r="C10" s="115"/>
      <c r="D10" s="116"/>
      <c r="E10" s="9"/>
      <c r="F10" s="130"/>
      <c r="G10" s="73">
        <v>8</v>
      </c>
      <c r="H10" s="12"/>
      <c r="I10" s="12"/>
      <c r="J10" s="46"/>
      <c r="K10" s="31"/>
      <c r="L10" s="4"/>
      <c r="M10" s="4"/>
    </row>
    <row r="11" spans="2:13">
      <c r="B11" s="114"/>
      <c r="C11" s="115"/>
      <c r="D11" s="116"/>
      <c r="E11" s="4"/>
      <c r="F11" s="130"/>
      <c r="G11" s="73">
        <v>9</v>
      </c>
      <c r="H11" s="12"/>
      <c r="I11" s="12"/>
      <c r="J11" s="46"/>
      <c r="K11" s="31"/>
      <c r="L11" s="4"/>
      <c r="M11" s="4"/>
    </row>
    <row r="12" spans="2:13">
      <c r="B12" s="114"/>
      <c r="C12" s="115"/>
      <c r="D12" s="116"/>
      <c r="E12" s="4"/>
      <c r="F12" s="130"/>
      <c r="G12" s="73">
        <v>10</v>
      </c>
      <c r="H12" s="12"/>
      <c r="I12" s="12"/>
      <c r="J12" s="46"/>
      <c r="K12" s="31"/>
      <c r="L12" s="4"/>
      <c r="M12" s="4"/>
    </row>
    <row r="13" spans="2:13">
      <c r="B13" s="114"/>
      <c r="C13" s="115"/>
      <c r="D13" s="116"/>
      <c r="E13" s="4"/>
      <c r="F13" s="130"/>
      <c r="G13" s="73">
        <v>11</v>
      </c>
      <c r="H13" s="12"/>
      <c r="I13" s="12"/>
      <c r="J13" s="46"/>
      <c r="K13" s="31"/>
      <c r="L13" s="4"/>
      <c r="M13" s="4"/>
    </row>
    <row r="14" spans="2:13" ht="14.45" thickBot="1">
      <c r="B14" s="114"/>
      <c r="C14" s="115"/>
      <c r="D14" s="116"/>
      <c r="E14" s="4"/>
      <c r="F14" s="130"/>
      <c r="G14" s="73">
        <v>12</v>
      </c>
      <c r="H14" s="12"/>
      <c r="I14" s="12"/>
      <c r="J14" s="47"/>
      <c r="K14" s="31"/>
      <c r="L14" s="4"/>
      <c r="M14" s="4"/>
    </row>
    <row r="15" spans="2:13" ht="14.45" thickBot="1">
      <c r="B15" s="114"/>
      <c r="C15" s="115"/>
      <c r="D15" s="116"/>
      <c r="E15" s="4"/>
      <c r="F15" s="128" t="s">
        <v>87</v>
      </c>
      <c r="G15" s="129"/>
      <c r="H15" s="74">
        <f>SUM(H3:H14)</f>
        <v>0</v>
      </c>
      <c r="I15" s="74">
        <f>SUM(I3:I14)</f>
        <v>0</v>
      </c>
      <c r="J15" s="75">
        <f>SUM(J3:J14)</f>
        <v>0</v>
      </c>
      <c r="K15" s="74">
        <f>SUM(H3:J14)</f>
        <v>0</v>
      </c>
      <c r="L15" s="4"/>
      <c r="M15" s="4"/>
    </row>
    <row r="16" spans="2:13">
      <c r="B16" s="114"/>
      <c r="C16" s="115"/>
      <c r="D16" s="116"/>
      <c r="E16" s="4"/>
      <c r="F16" s="131" t="s">
        <v>88</v>
      </c>
      <c r="G16" s="73"/>
      <c r="H16" s="12"/>
      <c r="I16" s="12"/>
      <c r="J16" s="46"/>
      <c r="K16" s="31"/>
      <c r="L16" s="4"/>
      <c r="M16" s="4"/>
    </row>
    <row r="17" spans="2:13">
      <c r="B17" s="114"/>
      <c r="C17" s="115"/>
      <c r="D17" s="116"/>
      <c r="E17" s="4"/>
      <c r="F17" s="131"/>
      <c r="G17" s="73"/>
      <c r="H17" s="12"/>
      <c r="I17" s="12"/>
      <c r="J17" s="46"/>
      <c r="K17" s="31"/>
      <c r="L17" s="4"/>
      <c r="M17" s="4"/>
    </row>
    <row r="18" spans="2:13">
      <c r="B18" s="114"/>
      <c r="C18" s="115"/>
      <c r="D18" s="116"/>
      <c r="E18" s="4"/>
      <c r="F18" s="131"/>
      <c r="G18" s="73"/>
      <c r="H18" s="12"/>
      <c r="I18" s="12"/>
      <c r="J18" s="46"/>
      <c r="K18" s="31"/>
      <c r="L18" s="4"/>
      <c r="M18" s="4"/>
    </row>
    <row r="19" spans="2:13">
      <c r="B19" s="114"/>
      <c r="C19" s="115"/>
      <c r="D19" s="116"/>
      <c r="E19" s="4"/>
      <c r="F19" s="131"/>
      <c r="G19" s="73">
        <v>4</v>
      </c>
      <c r="H19" s="12"/>
      <c r="I19" s="12"/>
      <c r="J19" s="46"/>
      <c r="K19" s="31"/>
      <c r="L19" s="4"/>
      <c r="M19" s="4"/>
    </row>
    <row r="20" spans="2:13">
      <c r="B20" s="114"/>
      <c r="C20" s="115"/>
      <c r="D20" s="116"/>
      <c r="E20" s="4"/>
      <c r="F20" s="131"/>
      <c r="G20" s="73">
        <v>5</v>
      </c>
      <c r="H20" s="12"/>
      <c r="I20" s="12"/>
      <c r="J20" s="46"/>
      <c r="K20" s="31"/>
      <c r="L20" s="4"/>
      <c r="M20" s="4"/>
    </row>
    <row r="21" spans="2:13" ht="14.45" thickBot="1">
      <c r="B21" s="114"/>
      <c r="C21" s="115"/>
      <c r="D21" s="116"/>
      <c r="E21" s="4"/>
      <c r="F21" s="131"/>
      <c r="G21" s="73">
        <v>6</v>
      </c>
      <c r="H21" s="12"/>
      <c r="I21" s="12"/>
      <c r="J21" s="47"/>
      <c r="K21" s="31"/>
      <c r="L21" s="4"/>
      <c r="M21" s="4"/>
    </row>
    <row r="22" spans="2:13" ht="14.45" thickBot="1">
      <c r="B22" s="114"/>
      <c r="C22" s="115"/>
      <c r="D22" s="116"/>
      <c r="E22" s="4"/>
      <c r="F22" s="136" t="s">
        <v>89</v>
      </c>
      <c r="G22" s="137"/>
      <c r="H22" s="19">
        <f>SUM(H16:H21)</f>
        <v>0</v>
      </c>
      <c r="I22" s="13">
        <f t="shared" ref="I22:J22" si="0">SUM(I16:I21)</f>
        <v>0</v>
      </c>
      <c r="J22" s="39">
        <f t="shared" si="0"/>
        <v>0</v>
      </c>
      <c r="K22" s="15">
        <f>SUM(H16:J21)</f>
        <v>0</v>
      </c>
      <c r="L22" s="4"/>
      <c r="M22" s="4"/>
    </row>
    <row r="23" spans="2:13" ht="18.600000000000001" thickBot="1">
      <c r="B23" s="117"/>
      <c r="C23" s="118"/>
      <c r="D23" s="119"/>
      <c r="E23" s="4"/>
      <c r="F23" s="138" t="s">
        <v>90</v>
      </c>
      <c r="G23" s="139"/>
      <c r="H23" s="16">
        <f>+H15+H22</f>
        <v>0</v>
      </c>
      <c r="I23" s="16">
        <f t="shared" ref="I23:J23" si="1">+I15+I22</f>
        <v>0</v>
      </c>
      <c r="J23" s="16">
        <f t="shared" si="1"/>
        <v>0</v>
      </c>
      <c r="K23" s="18">
        <f>SUM(H23:J23)</f>
        <v>0</v>
      </c>
      <c r="L23" s="4"/>
      <c r="M23" s="4"/>
    </row>
    <row r="24" spans="2:13">
      <c r="B24" s="4"/>
      <c r="C24" s="4"/>
      <c r="D24" s="4"/>
      <c r="E24" s="4"/>
      <c r="F24" s="4"/>
      <c r="G24" s="11"/>
      <c r="H24" s="4"/>
      <c r="I24" s="4"/>
      <c r="J24" s="4"/>
      <c r="K24" s="4"/>
      <c r="L24" s="4"/>
      <c r="M24" s="4"/>
    </row>
    <row r="25" spans="2:13" ht="120" customHeight="1" thickBot="1">
      <c r="E25" s="1"/>
      <c r="F25" s="10"/>
      <c r="G25" s="140"/>
      <c r="H25" s="140"/>
      <c r="I25" s="140"/>
      <c r="J25" s="140"/>
      <c r="K25" s="140"/>
      <c r="L25" s="140"/>
      <c r="M25" s="4"/>
    </row>
    <row r="26" spans="2:13" ht="14.1" customHeight="1">
      <c r="B26" s="111" t="s">
        <v>91</v>
      </c>
      <c r="C26" s="112"/>
      <c r="D26" s="113"/>
      <c r="E26" s="4"/>
      <c r="F26" s="132" t="s">
        <v>92</v>
      </c>
      <c r="G26" s="124" t="s">
        <v>93</v>
      </c>
      <c r="H26" s="125"/>
      <c r="I26" s="125"/>
      <c r="J26" s="76" t="s">
        <v>94</v>
      </c>
      <c r="K26" s="77" t="s">
        <v>95</v>
      </c>
      <c r="L26" s="36" t="s">
        <v>96</v>
      </c>
      <c r="M26" s="27" t="s">
        <v>95</v>
      </c>
    </row>
    <row r="27" spans="2:13">
      <c r="B27" s="114"/>
      <c r="C27" s="115"/>
      <c r="D27" s="116"/>
      <c r="E27" s="4"/>
      <c r="F27" s="133"/>
      <c r="G27" s="78">
        <v>0</v>
      </c>
      <c r="H27" s="79">
        <v>30000</v>
      </c>
      <c r="I27" s="80">
        <f>IF(I32&gt;H27,H27,I32)</f>
        <v>0</v>
      </c>
      <c r="J27" s="81">
        <v>0.1</v>
      </c>
      <c r="K27" s="82">
        <f>I27*J27</f>
        <v>0</v>
      </c>
      <c r="L27" s="22">
        <f>K22</f>
        <v>0</v>
      </c>
      <c r="M27" s="28">
        <f>L27*J27</f>
        <v>0</v>
      </c>
    </row>
    <row r="28" spans="2:13" ht="15" customHeight="1">
      <c r="B28" s="114"/>
      <c r="C28" s="115"/>
      <c r="D28" s="116"/>
      <c r="E28" s="4"/>
      <c r="F28" s="133"/>
      <c r="G28" s="83">
        <v>30001</v>
      </c>
      <c r="H28" s="84">
        <v>45000</v>
      </c>
      <c r="I28" s="80">
        <f>IF(I32&gt;H28,H28-H27,(IF(I32&lt;G28,0,I32-H27)))</f>
        <v>0</v>
      </c>
      <c r="J28" s="81">
        <v>0.2</v>
      </c>
      <c r="K28" s="82">
        <f>I28*J28</f>
        <v>0</v>
      </c>
      <c r="L28" s="37"/>
      <c r="M28" s="29"/>
    </row>
    <row r="29" spans="2:13">
      <c r="B29" s="114"/>
      <c r="C29" s="115"/>
      <c r="D29" s="116"/>
      <c r="E29" s="4"/>
      <c r="F29" s="133"/>
      <c r="G29" s="83">
        <v>45001</v>
      </c>
      <c r="H29" s="84">
        <v>60000</v>
      </c>
      <c r="I29" s="80">
        <f>IF(I32&gt;H29,H29-H28,(IF(I32&lt;G29,0,I32-H28)))</f>
        <v>0</v>
      </c>
      <c r="J29" s="81">
        <v>0.25</v>
      </c>
      <c r="K29" s="82">
        <f>I29*J29</f>
        <v>0</v>
      </c>
      <c r="L29" s="37"/>
      <c r="M29" s="29"/>
    </row>
    <row r="30" spans="2:13">
      <c r="B30" s="114"/>
      <c r="C30" s="115"/>
      <c r="D30" s="116"/>
      <c r="E30" s="4"/>
      <c r="F30" s="133"/>
      <c r="G30" s="83">
        <v>60001</v>
      </c>
      <c r="H30" s="84">
        <v>120000</v>
      </c>
      <c r="I30" s="80">
        <f>IF(I32&gt;H30,H30-H29,(IF(I32&lt;G30,0,I32-H29)))</f>
        <v>0</v>
      </c>
      <c r="J30" s="81">
        <v>0.3</v>
      </c>
      <c r="K30" s="82">
        <f>I30*J30</f>
        <v>0</v>
      </c>
      <c r="L30" s="37"/>
      <c r="M30" s="29"/>
    </row>
    <row r="31" spans="2:13" ht="14.45" thickBot="1">
      <c r="B31" s="114"/>
      <c r="C31" s="115"/>
      <c r="D31" s="116"/>
      <c r="E31" s="4"/>
      <c r="F31" s="133"/>
      <c r="G31" s="85">
        <v>120001</v>
      </c>
      <c r="H31" s="86">
        <v>0</v>
      </c>
      <c r="I31" s="87">
        <f>IF(I32&gt;I32,I32-H30,(IF(I32&lt;G31,0,I32-H30)))</f>
        <v>0</v>
      </c>
      <c r="J31" s="88">
        <v>0.5</v>
      </c>
      <c r="K31" s="89">
        <f>I31*J31</f>
        <v>0</v>
      </c>
      <c r="L31" s="37"/>
      <c r="M31" s="29"/>
    </row>
    <row r="32" spans="2:13" ht="14.1" customHeight="1" thickBot="1">
      <c r="B32" s="114"/>
      <c r="C32" s="115"/>
      <c r="D32" s="116"/>
      <c r="E32" s="4"/>
      <c r="F32" s="133"/>
      <c r="G32" s="126" t="s">
        <v>97</v>
      </c>
      <c r="H32" s="127"/>
      <c r="I32" s="74">
        <f>+K15</f>
        <v>0</v>
      </c>
      <c r="J32" s="90"/>
      <c r="K32" s="91">
        <f>SUM(K27:K31)</f>
        <v>0</v>
      </c>
      <c r="L32" s="13">
        <f>SUM(L27:L31)</f>
        <v>0</v>
      </c>
      <c r="M32" s="23">
        <f>SUM(M27:M31)</f>
        <v>0</v>
      </c>
    </row>
    <row r="33" spans="2:13" ht="14.1" customHeight="1" thickBot="1">
      <c r="B33" s="117"/>
      <c r="C33" s="118"/>
      <c r="D33" s="119"/>
      <c r="E33" s="4"/>
      <c r="F33" s="135"/>
      <c r="G33" s="122" t="s">
        <v>98</v>
      </c>
      <c r="H33" s="122"/>
      <c r="I33" s="122"/>
      <c r="J33" s="122"/>
      <c r="K33" s="122"/>
      <c r="L33" s="123"/>
      <c r="M33" s="99">
        <f>+M32+K32</f>
        <v>0</v>
      </c>
    </row>
    <row r="34" spans="2:13" ht="14.1" customHeight="1">
      <c r="B34" s="4"/>
      <c r="C34" s="4"/>
      <c r="D34" s="4"/>
      <c r="E34" s="4"/>
      <c r="F34" s="25"/>
      <c r="G34" s="25"/>
      <c r="H34" s="25"/>
      <c r="I34" s="25"/>
      <c r="J34" s="25"/>
      <c r="K34" s="25"/>
      <c r="L34" s="25"/>
      <c r="M34" s="26"/>
    </row>
    <row r="35" spans="2:13" ht="14.45" thickBot="1">
      <c r="B35" s="4"/>
      <c r="C35" s="4"/>
      <c r="D35" s="4"/>
      <c r="E35" s="4"/>
      <c r="F35" s="4"/>
      <c r="G35" s="4"/>
      <c r="H35" s="4"/>
      <c r="I35" s="5"/>
      <c r="J35" s="5"/>
      <c r="K35" s="5"/>
      <c r="L35" s="4"/>
      <c r="M35" s="4"/>
    </row>
    <row r="36" spans="2:13" ht="99.95" customHeight="1">
      <c r="B36" s="111" t="s">
        <v>99</v>
      </c>
      <c r="C36" s="112"/>
      <c r="D36" s="113"/>
      <c r="E36" s="1"/>
      <c r="F36" s="132" t="s">
        <v>82</v>
      </c>
      <c r="G36" s="124" t="s">
        <v>93</v>
      </c>
      <c r="H36" s="125"/>
      <c r="I36" s="125"/>
      <c r="J36" s="76" t="s">
        <v>94</v>
      </c>
      <c r="K36" s="77" t="s">
        <v>95</v>
      </c>
      <c r="L36" s="32" t="s">
        <v>96</v>
      </c>
      <c r="M36" s="27" t="s">
        <v>95</v>
      </c>
    </row>
    <row r="37" spans="2:13" ht="18" customHeight="1">
      <c r="B37" s="114"/>
      <c r="C37" s="115"/>
      <c r="D37" s="116"/>
      <c r="F37" s="133"/>
      <c r="G37" s="78">
        <v>0</v>
      </c>
      <c r="H37" s="79">
        <v>30000</v>
      </c>
      <c r="I37" s="92">
        <f>IF(I42&gt;H37,H37,I42)</f>
        <v>0</v>
      </c>
      <c r="J37" s="81">
        <v>0.1</v>
      </c>
      <c r="K37" s="82">
        <f>I37*J37</f>
        <v>0</v>
      </c>
      <c r="L37" s="33">
        <f>H22</f>
        <v>0</v>
      </c>
      <c r="M37" s="28">
        <f>L37*J37</f>
        <v>0</v>
      </c>
    </row>
    <row r="38" spans="2:13" ht="18" customHeight="1">
      <c r="B38" s="114"/>
      <c r="C38" s="115"/>
      <c r="D38" s="116"/>
      <c r="E38" s="4"/>
      <c r="F38" s="133"/>
      <c r="G38" s="83">
        <v>30001</v>
      </c>
      <c r="H38" s="84">
        <v>45000</v>
      </c>
      <c r="I38" s="92">
        <f>IF(I42&gt;H38,H38-H37,(IF(I42&lt;G38,0,I42-H37)))</f>
        <v>0</v>
      </c>
      <c r="J38" s="81">
        <v>0.2</v>
      </c>
      <c r="K38" s="82">
        <f>I38*J38</f>
        <v>0</v>
      </c>
      <c r="L38" s="34"/>
      <c r="M38" s="30"/>
    </row>
    <row r="39" spans="2:13" ht="18" customHeight="1">
      <c r="B39" s="114"/>
      <c r="C39" s="115"/>
      <c r="D39" s="116"/>
      <c r="E39" s="4"/>
      <c r="F39" s="133"/>
      <c r="G39" s="83">
        <v>45001</v>
      </c>
      <c r="H39" s="84">
        <v>60000</v>
      </c>
      <c r="I39" s="92">
        <f>IF(I42&gt;H39,H39-H38,(IF(I42&lt;G39,0,I42-H38)))</f>
        <v>0</v>
      </c>
      <c r="J39" s="81">
        <v>0.25</v>
      </c>
      <c r="K39" s="82">
        <f>I39*J39</f>
        <v>0</v>
      </c>
      <c r="L39" s="34"/>
      <c r="M39" s="30"/>
    </row>
    <row r="40" spans="2:13" ht="18" customHeight="1">
      <c r="B40" s="114"/>
      <c r="C40" s="115"/>
      <c r="D40" s="116"/>
      <c r="E40" s="4"/>
      <c r="F40" s="133"/>
      <c r="G40" s="83">
        <v>60001</v>
      </c>
      <c r="H40" s="84">
        <v>120000</v>
      </c>
      <c r="I40" s="92">
        <f>IF(I42&gt;H40,H40-H39,(IF(I42&lt;G40,0,I42-H39)))</f>
        <v>0</v>
      </c>
      <c r="J40" s="81">
        <v>0.3</v>
      </c>
      <c r="K40" s="82">
        <f>I40*J40</f>
        <v>0</v>
      </c>
      <c r="L40" s="34"/>
      <c r="M40" s="30"/>
    </row>
    <row r="41" spans="2:13" ht="18.600000000000001" customHeight="1" thickBot="1">
      <c r="B41" s="114"/>
      <c r="C41" s="115"/>
      <c r="D41" s="116"/>
      <c r="E41" s="4"/>
      <c r="F41" s="133"/>
      <c r="G41" s="83">
        <v>120001</v>
      </c>
      <c r="H41" s="84">
        <v>0</v>
      </c>
      <c r="I41" s="92">
        <f>IF(I42&gt;I42,I42-H40,(IF(I42&lt;G41,0,I42-H40)))</f>
        <v>0</v>
      </c>
      <c r="J41" s="81">
        <v>0.5</v>
      </c>
      <c r="K41" s="82">
        <f>I41*J41</f>
        <v>0</v>
      </c>
      <c r="L41" s="34"/>
      <c r="M41" s="30"/>
    </row>
    <row r="42" spans="2:13" ht="18.600000000000001" customHeight="1" thickBot="1">
      <c r="B42" s="114"/>
      <c r="C42" s="115"/>
      <c r="D42" s="116"/>
      <c r="E42" s="4"/>
      <c r="F42" s="133"/>
      <c r="G42" s="126" t="s">
        <v>100</v>
      </c>
      <c r="H42" s="127"/>
      <c r="I42" s="74">
        <f>+H15</f>
        <v>0</v>
      </c>
      <c r="J42" s="90"/>
      <c r="K42" s="93">
        <f>SUM(K37:K41)</f>
        <v>0</v>
      </c>
      <c r="L42" s="35">
        <f>SUM(L37:L41)</f>
        <v>0</v>
      </c>
      <c r="M42" s="24">
        <f>SUM(M37:M41)</f>
        <v>0</v>
      </c>
    </row>
    <row r="43" spans="2:13" ht="14.1" customHeight="1" thickBot="1">
      <c r="B43" s="114"/>
      <c r="C43" s="115"/>
      <c r="D43" s="116"/>
      <c r="E43" s="20"/>
      <c r="F43" s="134"/>
      <c r="G43" s="120" t="s">
        <v>100</v>
      </c>
      <c r="H43" s="120"/>
      <c r="I43" s="120"/>
      <c r="J43" s="120"/>
      <c r="K43" s="120"/>
      <c r="L43" s="121"/>
      <c r="M43" s="49">
        <f>+K42+M42</f>
        <v>0</v>
      </c>
    </row>
    <row r="44" spans="2:13" ht="14.1" customHeight="1" thickBot="1">
      <c r="B44" s="114"/>
      <c r="C44" s="115"/>
      <c r="D44" s="116"/>
      <c r="E44" s="20"/>
      <c r="F44" s="135"/>
      <c r="G44" s="122" t="s">
        <v>101</v>
      </c>
      <c r="H44" s="122"/>
      <c r="I44" s="122"/>
      <c r="J44" s="122"/>
      <c r="K44" s="122"/>
      <c r="L44" s="123"/>
      <c r="M44" s="48">
        <f>M43</f>
        <v>0</v>
      </c>
    </row>
    <row r="45" spans="2:13">
      <c r="B45" s="114"/>
      <c r="C45" s="115"/>
      <c r="D45" s="116"/>
      <c r="E45" s="4"/>
      <c r="F45" s="4"/>
      <c r="G45" s="4"/>
      <c r="H45" s="4"/>
      <c r="I45" s="4"/>
      <c r="J45" s="4"/>
      <c r="K45" s="4"/>
      <c r="L45" s="4"/>
      <c r="M45" s="4"/>
    </row>
    <row r="46" spans="2:13" ht="14.45" thickBot="1">
      <c r="B46" s="114"/>
      <c r="C46" s="115"/>
      <c r="D46" s="116"/>
      <c r="E46" s="4"/>
      <c r="F46" s="4"/>
      <c r="G46" s="4"/>
      <c r="H46" s="4"/>
      <c r="I46" s="4"/>
      <c r="J46" s="4"/>
      <c r="K46" s="4"/>
      <c r="L46" s="4"/>
      <c r="M46" s="4"/>
    </row>
    <row r="47" spans="2:13" ht="15.6">
      <c r="B47" s="114"/>
      <c r="C47" s="115"/>
      <c r="D47" s="116"/>
      <c r="E47" s="4"/>
      <c r="F47" s="132" t="s">
        <v>83</v>
      </c>
      <c r="G47" s="124" t="s">
        <v>93</v>
      </c>
      <c r="H47" s="125"/>
      <c r="I47" s="125"/>
      <c r="J47" s="76" t="s">
        <v>94</v>
      </c>
      <c r="K47" s="77" t="s">
        <v>95</v>
      </c>
      <c r="L47" s="36" t="s">
        <v>96</v>
      </c>
      <c r="M47" s="27" t="s">
        <v>95</v>
      </c>
    </row>
    <row r="48" spans="2:13">
      <c r="B48" s="114"/>
      <c r="C48" s="115"/>
      <c r="D48" s="116"/>
      <c r="E48" s="4"/>
      <c r="F48" s="133"/>
      <c r="G48" s="78">
        <v>0</v>
      </c>
      <c r="H48" s="79">
        <v>30000</v>
      </c>
      <c r="I48" s="92">
        <f>IF(I53&gt;H48,H48,I53)</f>
        <v>0</v>
      </c>
      <c r="J48" s="94">
        <v>0.1</v>
      </c>
      <c r="K48" s="82">
        <f>I48*J48</f>
        <v>0</v>
      </c>
      <c r="L48" s="33">
        <f>I22</f>
        <v>0</v>
      </c>
      <c r="M48" s="28">
        <f>J48*L48</f>
        <v>0</v>
      </c>
    </row>
    <row r="49" spans="2:13">
      <c r="B49" s="114"/>
      <c r="C49" s="115"/>
      <c r="D49" s="116"/>
      <c r="E49" s="4"/>
      <c r="F49" s="133"/>
      <c r="G49" s="83">
        <v>30001</v>
      </c>
      <c r="H49" s="84">
        <v>45000</v>
      </c>
      <c r="I49" s="92">
        <f>IF(I53&gt;H49,H49-H48,(IF(I53&lt;G49,0,I53-H48)))</f>
        <v>0</v>
      </c>
      <c r="J49" s="81">
        <v>0.2</v>
      </c>
      <c r="K49" s="82">
        <f>I49*J49</f>
        <v>0</v>
      </c>
      <c r="L49" s="34"/>
      <c r="M49" s="30"/>
    </row>
    <row r="50" spans="2:13">
      <c r="B50" s="114"/>
      <c r="C50" s="115"/>
      <c r="D50" s="116"/>
      <c r="E50" s="4"/>
      <c r="F50" s="133"/>
      <c r="G50" s="83">
        <v>45001</v>
      </c>
      <c r="H50" s="84">
        <v>60000</v>
      </c>
      <c r="I50" s="92">
        <f>IF(I53&gt;H50,H50-H49,(IF(I53&lt;G50,0,I53-H49)))</f>
        <v>0</v>
      </c>
      <c r="J50" s="81">
        <v>0.25</v>
      </c>
      <c r="K50" s="82">
        <f>I50*J50</f>
        <v>0</v>
      </c>
      <c r="L50" s="34"/>
      <c r="M50" s="30"/>
    </row>
    <row r="51" spans="2:13">
      <c r="B51" s="114"/>
      <c r="C51" s="115"/>
      <c r="D51" s="116"/>
      <c r="E51" s="4"/>
      <c r="F51" s="133"/>
      <c r="G51" s="83">
        <v>60001</v>
      </c>
      <c r="H51" s="84">
        <v>120000</v>
      </c>
      <c r="I51" s="92">
        <f>IF(I53&gt;H51,H51-H50,(IF(I53&lt;G51,0,I53-H50)))</f>
        <v>0</v>
      </c>
      <c r="J51" s="81">
        <v>0.3</v>
      </c>
      <c r="K51" s="82">
        <f>I51*J51</f>
        <v>0</v>
      </c>
      <c r="L51" s="34"/>
      <c r="M51" s="30"/>
    </row>
    <row r="52" spans="2:13" ht="14.45" thickBot="1">
      <c r="B52" s="114"/>
      <c r="C52" s="115"/>
      <c r="D52" s="116"/>
      <c r="E52" s="4"/>
      <c r="F52" s="133"/>
      <c r="G52" s="83">
        <v>120001</v>
      </c>
      <c r="H52" s="84">
        <v>0</v>
      </c>
      <c r="I52" s="92">
        <f>IF(I53&gt;I53,I53-H51,(IF(I53&lt;G52,0,I53-H51)))</f>
        <v>0</v>
      </c>
      <c r="J52" s="81">
        <v>0.5</v>
      </c>
      <c r="K52" s="82">
        <f>I52*J52</f>
        <v>0</v>
      </c>
      <c r="L52" s="34"/>
      <c r="M52" s="30"/>
    </row>
    <row r="53" spans="2:13" ht="14.1" customHeight="1" thickBot="1">
      <c r="B53" s="114"/>
      <c r="C53" s="115"/>
      <c r="D53" s="116"/>
      <c r="E53" s="4"/>
      <c r="F53" s="133"/>
      <c r="G53" s="126" t="s">
        <v>100</v>
      </c>
      <c r="H53" s="127"/>
      <c r="I53" s="74">
        <f>+H15+I15</f>
        <v>0</v>
      </c>
      <c r="J53" s="90"/>
      <c r="K53" s="93">
        <f>SUM(K48:K52)</f>
        <v>0</v>
      </c>
      <c r="L53" s="35"/>
      <c r="M53" s="24">
        <f>M48</f>
        <v>0</v>
      </c>
    </row>
    <row r="54" spans="2:13" ht="14.45" thickBot="1">
      <c r="B54" s="114"/>
      <c r="C54" s="115"/>
      <c r="D54" s="116"/>
      <c r="E54" s="20"/>
      <c r="F54" s="134"/>
      <c r="G54" s="120" t="s">
        <v>100</v>
      </c>
      <c r="H54" s="120"/>
      <c r="I54" s="120"/>
      <c r="J54" s="120"/>
      <c r="K54" s="120"/>
      <c r="L54" s="121"/>
      <c r="M54" s="49">
        <f>+K53+M42+M53</f>
        <v>0</v>
      </c>
    </row>
    <row r="55" spans="2:13" ht="23.45" thickBot="1">
      <c r="B55" s="114"/>
      <c r="C55" s="115"/>
      <c r="D55" s="116"/>
      <c r="E55" s="20"/>
      <c r="F55" s="135"/>
      <c r="G55" s="122" t="s">
        <v>102</v>
      </c>
      <c r="H55" s="122"/>
      <c r="I55" s="122"/>
      <c r="J55" s="122"/>
      <c r="K55" s="122"/>
      <c r="L55" s="123"/>
      <c r="M55" s="48">
        <f>+K53-K42+M53</f>
        <v>0</v>
      </c>
    </row>
    <row r="56" spans="2:13">
      <c r="B56" s="114"/>
      <c r="C56" s="115"/>
      <c r="D56" s="116"/>
      <c r="E56" s="4"/>
      <c r="F56" s="4"/>
      <c r="G56" s="4"/>
      <c r="H56" s="4"/>
      <c r="I56" s="4"/>
      <c r="J56" s="4"/>
      <c r="K56" s="4"/>
      <c r="L56" s="4"/>
      <c r="M56" s="4"/>
    </row>
    <row r="57" spans="2:13" ht="14.45" thickBot="1">
      <c r="B57" s="114"/>
      <c r="C57" s="115"/>
      <c r="D57" s="116"/>
      <c r="E57" s="4"/>
      <c r="F57" s="4"/>
      <c r="G57" s="4"/>
      <c r="H57" s="4"/>
      <c r="I57" s="4"/>
      <c r="J57" s="4"/>
      <c r="K57" s="4"/>
      <c r="L57" s="4"/>
      <c r="M57" s="4"/>
    </row>
    <row r="58" spans="2:13" ht="15.6">
      <c r="B58" s="114"/>
      <c r="C58" s="115"/>
      <c r="D58" s="116"/>
      <c r="E58" s="4"/>
      <c r="F58" s="132" t="s">
        <v>84</v>
      </c>
      <c r="G58" s="124" t="s">
        <v>93</v>
      </c>
      <c r="H58" s="125"/>
      <c r="I58" s="125"/>
      <c r="J58" s="76" t="s">
        <v>94</v>
      </c>
      <c r="K58" s="77" t="s">
        <v>95</v>
      </c>
      <c r="L58" s="36" t="s">
        <v>96</v>
      </c>
      <c r="M58" s="27" t="s">
        <v>95</v>
      </c>
    </row>
    <row r="59" spans="2:13">
      <c r="B59" s="114"/>
      <c r="C59" s="115"/>
      <c r="D59" s="116"/>
      <c r="E59" s="4"/>
      <c r="F59" s="133"/>
      <c r="G59" s="78">
        <v>0</v>
      </c>
      <c r="H59" s="79">
        <v>30000</v>
      </c>
      <c r="I59" s="92">
        <f>IF(I64&gt;H59,H59,I64)</f>
        <v>0</v>
      </c>
      <c r="J59" s="81">
        <v>0.1</v>
      </c>
      <c r="K59" s="82">
        <f>I59*J59</f>
        <v>0</v>
      </c>
      <c r="L59" s="33">
        <f>J22</f>
        <v>0</v>
      </c>
      <c r="M59" s="28">
        <f>J59*L59</f>
        <v>0</v>
      </c>
    </row>
    <row r="60" spans="2:13">
      <c r="B60" s="114"/>
      <c r="C60" s="115"/>
      <c r="D60" s="116"/>
      <c r="E60" s="4"/>
      <c r="F60" s="133"/>
      <c r="G60" s="83">
        <v>30001</v>
      </c>
      <c r="H60" s="84">
        <v>45000</v>
      </c>
      <c r="I60" s="92">
        <f>IF(I64&gt;H60,H60-H59,(IF(I64&lt;G60,0,I64-H59)))</f>
        <v>0</v>
      </c>
      <c r="J60" s="81">
        <v>0.2</v>
      </c>
      <c r="K60" s="82">
        <f>I60*J60</f>
        <v>0</v>
      </c>
      <c r="L60" s="34"/>
      <c r="M60" s="30"/>
    </row>
    <row r="61" spans="2:13">
      <c r="B61" s="114"/>
      <c r="C61" s="115"/>
      <c r="D61" s="116"/>
      <c r="E61" s="4"/>
      <c r="F61" s="133"/>
      <c r="G61" s="83">
        <v>45001</v>
      </c>
      <c r="H61" s="84">
        <v>60000</v>
      </c>
      <c r="I61" s="92">
        <f>IF(I64&gt;H61,H61-H60,(IF(I64&lt;G61,0,I64-H60)))</f>
        <v>0</v>
      </c>
      <c r="J61" s="81">
        <v>0.25</v>
      </c>
      <c r="K61" s="82">
        <f>I61*J61</f>
        <v>0</v>
      </c>
      <c r="L61" s="34"/>
      <c r="M61" s="30"/>
    </row>
    <row r="62" spans="2:13">
      <c r="B62" s="114"/>
      <c r="C62" s="115"/>
      <c r="D62" s="116"/>
      <c r="E62" s="4"/>
      <c r="F62" s="133"/>
      <c r="G62" s="83">
        <v>60001</v>
      </c>
      <c r="H62" s="84">
        <v>120000</v>
      </c>
      <c r="I62" s="92">
        <f>IF(I64&gt;H62,H62-H61,(IF(I64&lt;G62,0,I64-H61)))</f>
        <v>0</v>
      </c>
      <c r="J62" s="81">
        <v>0.3</v>
      </c>
      <c r="K62" s="82">
        <f>I62*J62</f>
        <v>0</v>
      </c>
      <c r="L62" s="34"/>
      <c r="M62" s="30"/>
    </row>
    <row r="63" spans="2:13" ht="14.45" thickBot="1">
      <c r="B63" s="114"/>
      <c r="C63" s="115"/>
      <c r="D63" s="116"/>
      <c r="E63" s="4"/>
      <c r="F63" s="133"/>
      <c r="G63" s="83">
        <v>120001</v>
      </c>
      <c r="H63" s="84">
        <v>0</v>
      </c>
      <c r="I63" s="92">
        <f>IF(I64&gt;I64,I64-H62,(IF(I64&lt;G63,0,I64-H62)))</f>
        <v>0</v>
      </c>
      <c r="J63" s="81">
        <v>0.5</v>
      </c>
      <c r="K63" s="82">
        <f>I63*J63</f>
        <v>0</v>
      </c>
      <c r="L63" s="34"/>
      <c r="M63" s="30"/>
    </row>
    <row r="64" spans="2:13" ht="14.1" customHeight="1" thickBot="1">
      <c r="B64" s="114"/>
      <c r="C64" s="115"/>
      <c r="D64" s="116"/>
      <c r="E64" s="4"/>
      <c r="F64" s="133"/>
      <c r="G64" s="126" t="s">
        <v>100</v>
      </c>
      <c r="H64" s="127"/>
      <c r="I64" s="74">
        <f>+J15+I15+H15</f>
        <v>0</v>
      </c>
      <c r="J64" s="90"/>
      <c r="K64" s="93">
        <f>SUM(K59:K63)</f>
        <v>0</v>
      </c>
      <c r="L64" s="35"/>
      <c r="M64" s="24">
        <f>M59</f>
        <v>0</v>
      </c>
    </row>
    <row r="65" spans="2:13" ht="14.45" thickBot="1">
      <c r="B65" s="114"/>
      <c r="C65" s="115"/>
      <c r="D65" s="116"/>
      <c r="E65" s="20"/>
      <c r="F65" s="134"/>
      <c r="G65" s="120" t="s">
        <v>100</v>
      </c>
      <c r="H65" s="120"/>
      <c r="I65" s="120"/>
      <c r="J65" s="120"/>
      <c r="K65" s="120"/>
      <c r="L65" s="121"/>
      <c r="M65" s="49">
        <f>+K64+M53+M64+M42</f>
        <v>0</v>
      </c>
    </row>
    <row r="66" spans="2:13" ht="23.45" thickBot="1">
      <c r="B66" s="117"/>
      <c r="C66" s="118"/>
      <c r="D66" s="119"/>
      <c r="E66" s="20"/>
      <c r="F66" s="135"/>
      <c r="G66" s="122" t="s">
        <v>103</v>
      </c>
      <c r="H66" s="122"/>
      <c r="I66" s="122"/>
      <c r="J66" s="122"/>
      <c r="K66" s="122"/>
      <c r="L66" s="123"/>
      <c r="M66" s="48">
        <f>+K64-K53+M64</f>
        <v>0</v>
      </c>
    </row>
  </sheetData>
  <mergeCells count="28">
    <mergeCell ref="F3:F14"/>
    <mergeCell ref="F16:F21"/>
    <mergeCell ref="G64:H64"/>
    <mergeCell ref="F58:F66"/>
    <mergeCell ref="F36:F44"/>
    <mergeCell ref="F47:F55"/>
    <mergeCell ref="F26:F33"/>
    <mergeCell ref="F22:G22"/>
    <mergeCell ref="F23:G23"/>
    <mergeCell ref="G26:I26"/>
    <mergeCell ref="G25:L25"/>
    <mergeCell ref="G53:H53"/>
    <mergeCell ref="B26:D33"/>
    <mergeCell ref="B36:D66"/>
    <mergeCell ref="B2:D23"/>
    <mergeCell ref="G54:L54"/>
    <mergeCell ref="G55:L55"/>
    <mergeCell ref="G47:I47"/>
    <mergeCell ref="G58:I58"/>
    <mergeCell ref="G65:L65"/>
    <mergeCell ref="G66:L66"/>
    <mergeCell ref="G42:H42"/>
    <mergeCell ref="G43:L43"/>
    <mergeCell ref="G44:L44"/>
    <mergeCell ref="G32:H32"/>
    <mergeCell ref="G33:L33"/>
    <mergeCell ref="G36:I36"/>
    <mergeCell ref="F15:G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BDC77-9572-9D4C-9916-7EAEF6CA2E69}">
  <dimension ref="B1:O66"/>
  <sheetViews>
    <sheetView zoomScale="80" zoomScaleNormal="80" zoomScaleSheetLayoutView="87" workbookViewId="0">
      <selection activeCell="L3" sqref="L3"/>
    </sheetView>
  </sheetViews>
  <sheetFormatPr defaultColWidth="8.7109375" defaultRowHeight="14.1"/>
  <cols>
    <col min="1" max="1" width="8.7109375" style="7"/>
    <col min="2" max="2" width="9.5703125" style="7" bestFit="1" customWidth="1"/>
    <col min="3" max="3" width="10.42578125" style="7" bestFit="1" customWidth="1"/>
    <col min="4" max="4" width="14.5703125" style="7" customWidth="1"/>
    <col min="5" max="5" width="8.42578125" style="7" customWidth="1"/>
    <col min="6" max="6" width="24.5703125" style="7" bestFit="1" customWidth="1"/>
    <col min="7" max="7" width="13.85546875" style="7" bestFit="1" customWidth="1"/>
    <col min="8" max="8" width="10.5703125" style="7" bestFit="1" customWidth="1"/>
    <col min="9" max="9" width="15.5703125" style="7" bestFit="1" customWidth="1"/>
    <col min="10" max="10" width="10.5703125" style="7" bestFit="1" customWidth="1"/>
    <col min="11" max="11" width="15.140625" style="7" bestFit="1" customWidth="1"/>
    <col min="12" max="12" width="24.140625" style="7" bestFit="1" customWidth="1"/>
    <col min="13" max="13" width="15.85546875" style="7" bestFit="1" customWidth="1"/>
    <col min="14" max="16384" width="8.7109375" style="7"/>
  </cols>
  <sheetData>
    <row r="1" spans="2:15" ht="14.45" thickBot="1"/>
    <row r="2" spans="2:15" ht="36" customHeight="1">
      <c r="B2" s="111" t="s">
        <v>104</v>
      </c>
      <c r="C2" s="112"/>
      <c r="D2" s="113"/>
      <c r="E2" s="1"/>
      <c r="F2" s="41"/>
      <c r="G2" s="44" t="s">
        <v>105</v>
      </c>
      <c r="H2" s="42" t="s">
        <v>106</v>
      </c>
      <c r="I2" s="42" t="s">
        <v>107</v>
      </c>
      <c r="J2" s="42" t="s">
        <v>82</v>
      </c>
      <c r="K2" s="42" t="s">
        <v>83</v>
      </c>
      <c r="L2" s="42" t="s">
        <v>84</v>
      </c>
      <c r="M2" s="43" t="s">
        <v>85</v>
      </c>
      <c r="N2" s="2"/>
      <c r="O2" s="4"/>
    </row>
    <row r="3" spans="2:15" ht="15">
      <c r="B3" s="114"/>
      <c r="C3" s="115"/>
      <c r="D3" s="116"/>
      <c r="E3" s="3"/>
      <c r="F3" s="130" t="s">
        <v>86</v>
      </c>
      <c r="G3" s="38" t="s">
        <v>108</v>
      </c>
      <c r="H3" s="40"/>
      <c r="I3" s="80">
        <f t="shared" ref="I3:I14" si="0">H3*4</f>
        <v>0</v>
      </c>
      <c r="J3" s="12">
        <v>60000</v>
      </c>
      <c r="K3" s="12">
        <v>60000</v>
      </c>
      <c r="L3" s="12">
        <v>60000</v>
      </c>
      <c r="M3" s="31">
        <f t="shared" ref="M3:M14" si="1">SUM(J3:L3)</f>
        <v>180000</v>
      </c>
      <c r="N3" s="4"/>
      <c r="O3" s="4"/>
    </row>
    <row r="4" spans="2:15" ht="15">
      <c r="B4" s="114"/>
      <c r="C4" s="115"/>
      <c r="D4" s="116"/>
      <c r="E4" s="3"/>
      <c r="F4" s="130"/>
      <c r="G4" s="38" t="s">
        <v>109</v>
      </c>
      <c r="H4" s="40"/>
      <c r="I4" s="80">
        <f t="shared" si="0"/>
        <v>0</v>
      </c>
      <c r="J4" s="12"/>
      <c r="K4" s="12"/>
      <c r="L4" s="46"/>
      <c r="M4" s="31">
        <f t="shared" si="1"/>
        <v>0</v>
      </c>
      <c r="N4" s="4"/>
      <c r="O4" s="4"/>
    </row>
    <row r="5" spans="2:15" ht="14.1" customHeight="1">
      <c r="B5" s="114"/>
      <c r="C5" s="115"/>
      <c r="D5" s="116"/>
      <c r="E5" s="4"/>
      <c r="F5" s="130"/>
      <c r="G5" s="38" t="s">
        <v>110</v>
      </c>
      <c r="H5" s="40"/>
      <c r="I5" s="80">
        <f t="shared" si="0"/>
        <v>0</v>
      </c>
      <c r="J5" s="12"/>
      <c r="K5" s="12"/>
      <c r="L5" s="46"/>
      <c r="M5" s="31">
        <f t="shared" si="1"/>
        <v>0</v>
      </c>
      <c r="N5" s="4"/>
      <c r="O5" s="4"/>
    </row>
    <row r="6" spans="2:15">
      <c r="B6" s="114"/>
      <c r="C6" s="115"/>
      <c r="D6" s="116"/>
      <c r="E6" s="3"/>
      <c r="F6" s="130"/>
      <c r="G6" s="38" t="s">
        <v>111</v>
      </c>
      <c r="H6" s="40"/>
      <c r="I6" s="80">
        <f t="shared" si="0"/>
        <v>0</v>
      </c>
      <c r="J6" s="12"/>
      <c r="K6" s="12"/>
      <c r="L6" s="46"/>
      <c r="M6" s="31">
        <f t="shared" si="1"/>
        <v>0</v>
      </c>
      <c r="N6" s="4"/>
      <c r="O6" s="4"/>
    </row>
    <row r="7" spans="2:15">
      <c r="B7" s="114"/>
      <c r="C7" s="115"/>
      <c r="D7" s="116"/>
      <c r="E7" s="5"/>
      <c r="F7" s="130"/>
      <c r="G7" s="38" t="s">
        <v>112</v>
      </c>
      <c r="H7" s="40"/>
      <c r="I7" s="80">
        <f t="shared" si="0"/>
        <v>0</v>
      </c>
      <c r="J7" s="12"/>
      <c r="K7" s="12"/>
      <c r="L7" s="46"/>
      <c r="M7" s="31">
        <f t="shared" si="1"/>
        <v>0</v>
      </c>
      <c r="N7" s="4"/>
      <c r="O7" s="4"/>
    </row>
    <row r="8" spans="2:15">
      <c r="B8" s="114"/>
      <c r="C8" s="115"/>
      <c r="D8" s="116"/>
      <c r="E8" s="6"/>
      <c r="F8" s="130"/>
      <c r="G8" s="38" t="s">
        <v>113</v>
      </c>
      <c r="H8" s="40"/>
      <c r="I8" s="80">
        <f t="shared" si="0"/>
        <v>0</v>
      </c>
      <c r="J8" s="12"/>
      <c r="K8" s="12"/>
      <c r="L8" s="46"/>
      <c r="M8" s="31">
        <f t="shared" si="1"/>
        <v>0</v>
      </c>
      <c r="N8" s="4"/>
      <c r="O8" s="4"/>
    </row>
    <row r="9" spans="2:15">
      <c r="B9" s="114"/>
      <c r="C9" s="115"/>
      <c r="D9" s="116"/>
      <c r="E9" s="8"/>
      <c r="F9" s="130"/>
      <c r="G9" s="38" t="s">
        <v>114</v>
      </c>
      <c r="H9" s="40"/>
      <c r="I9" s="80">
        <f t="shared" si="0"/>
        <v>0</v>
      </c>
      <c r="J9" s="12"/>
      <c r="K9" s="12"/>
      <c r="L9" s="46"/>
      <c r="M9" s="31">
        <f t="shared" si="1"/>
        <v>0</v>
      </c>
      <c r="N9" s="4"/>
      <c r="O9" s="4"/>
    </row>
    <row r="10" spans="2:15">
      <c r="B10" s="114"/>
      <c r="C10" s="115"/>
      <c r="D10" s="116"/>
      <c r="E10" s="9"/>
      <c r="F10" s="130"/>
      <c r="G10" s="38" t="s">
        <v>115</v>
      </c>
      <c r="H10" s="40"/>
      <c r="I10" s="80">
        <f t="shared" si="0"/>
        <v>0</v>
      </c>
      <c r="J10" s="12"/>
      <c r="K10" s="12"/>
      <c r="L10" s="46"/>
      <c r="M10" s="31">
        <f t="shared" si="1"/>
        <v>0</v>
      </c>
      <c r="N10" s="4"/>
      <c r="O10" s="4"/>
    </row>
    <row r="11" spans="2:15">
      <c r="B11" s="114"/>
      <c r="C11" s="115"/>
      <c r="D11" s="116"/>
      <c r="E11" s="4"/>
      <c r="F11" s="130"/>
      <c r="G11" s="38" t="s">
        <v>116</v>
      </c>
      <c r="H11" s="40"/>
      <c r="I11" s="80">
        <f t="shared" si="0"/>
        <v>0</v>
      </c>
      <c r="J11" s="12"/>
      <c r="K11" s="12"/>
      <c r="L11" s="46"/>
      <c r="M11" s="31">
        <f t="shared" si="1"/>
        <v>0</v>
      </c>
      <c r="N11" s="4"/>
      <c r="O11" s="4"/>
    </row>
    <row r="12" spans="2:15">
      <c r="B12" s="114"/>
      <c r="C12" s="115"/>
      <c r="D12" s="116"/>
      <c r="E12" s="4"/>
      <c r="F12" s="130"/>
      <c r="G12" s="38" t="s">
        <v>117</v>
      </c>
      <c r="H12" s="40"/>
      <c r="I12" s="80">
        <f t="shared" si="0"/>
        <v>0</v>
      </c>
      <c r="J12" s="12"/>
      <c r="K12" s="12"/>
      <c r="L12" s="46"/>
      <c r="M12" s="31">
        <f t="shared" si="1"/>
        <v>0</v>
      </c>
      <c r="N12" s="4"/>
      <c r="O12" s="4"/>
    </row>
    <row r="13" spans="2:15">
      <c r="B13" s="114"/>
      <c r="C13" s="115"/>
      <c r="D13" s="116"/>
      <c r="E13" s="4"/>
      <c r="F13" s="130"/>
      <c r="G13" s="38" t="s">
        <v>118</v>
      </c>
      <c r="H13" s="40"/>
      <c r="I13" s="80">
        <f t="shared" si="0"/>
        <v>0</v>
      </c>
      <c r="J13" s="12"/>
      <c r="K13" s="12"/>
      <c r="L13" s="46"/>
      <c r="M13" s="31">
        <f t="shared" si="1"/>
        <v>0</v>
      </c>
      <c r="N13" s="4"/>
      <c r="O13" s="4"/>
    </row>
    <row r="14" spans="2:15" ht="14.45" thickBot="1">
      <c r="B14" s="114"/>
      <c r="C14" s="115"/>
      <c r="D14" s="116"/>
      <c r="E14" s="4"/>
      <c r="F14" s="130"/>
      <c r="G14" s="38" t="s">
        <v>119</v>
      </c>
      <c r="H14" s="40"/>
      <c r="I14" s="80">
        <f t="shared" si="0"/>
        <v>0</v>
      </c>
      <c r="J14" s="12"/>
      <c r="K14" s="12"/>
      <c r="L14" s="47"/>
      <c r="M14" s="31">
        <f t="shared" si="1"/>
        <v>0</v>
      </c>
      <c r="N14" s="4"/>
      <c r="O14" s="4"/>
    </row>
    <row r="15" spans="2:15" ht="14.45" thickBot="1">
      <c r="B15" s="114"/>
      <c r="C15" s="115"/>
      <c r="D15" s="116"/>
      <c r="E15" s="4"/>
      <c r="F15" s="126" t="s">
        <v>87</v>
      </c>
      <c r="G15" s="127"/>
      <c r="H15" s="95" t="s">
        <v>120</v>
      </c>
      <c r="I15" s="96">
        <f t="shared" ref="H15:M15" si="2">SUM(I3:I14)</f>
        <v>0</v>
      </c>
      <c r="J15" s="96">
        <f t="shared" si="2"/>
        <v>60000</v>
      </c>
      <c r="K15" s="74">
        <f t="shared" si="2"/>
        <v>60000</v>
      </c>
      <c r="L15" s="74">
        <f t="shared" si="2"/>
        <v>60000</v>
      </c>
      <c r="M15" s="74">
        <f t="shared" si="2"/>
        <v>180000</v>
      </c>
      <c r="N15" s="4"/>
      <c r="O15" s="4"/>
    </row>
    <row r="16" spans="2:15">
      <c r="B16" s="114"/>
      <c r="C16" s="115"/>
      <c r="D16" s="116"/>
      <c r="E16" s="4"/>
      <c r="F16" s="131" t="s">
        <v>88</v>
      </c>
      <c r="G16" s="38" t="s">
        <v>112</v>
      </c>
      <c r="H16" s="40"/>
      <c r="I16" s="33">
        <f t="shared" ref="I16:I21" si="3">H16*4</f>
        <v>0</v>
      </c>
      <c r="J16" s="12"/>
      <c r="K16" s="12"/>
      <c r="L16" s="45"/>
      <c r="M16" s="31">
        <f t="shared" ref="M16:M21" si="4">SUM(J16:L16)</f>
        <v>0</v>
      </c>
      <c r="N16" s="4"/>
      <c r="O16" s="4"/>
    </row>
    <row r="17" spans="2:15">
      <c r="B17" s="114"/>
      <c r="C17" s="115"/>
      <c r="D17" s="116"/>
      <c r="E17" s="4"/>
      <c r="F17" s="131"/>
      <c r="G17" s="38" t="s">
        <v>113</v>
      </c>
      <c r="H17" s="40"/>
      <c r="I17" s="33">
        <f t="shared" si="3"/>
        <v>0</v>
      </c>
      <c r="J17" s="12"/>
      <c r="K17" s="12"/>
      <c r="L17" s="46"/>
      <c r="M17" s="31">
        <f t="shared" si="4"/>
        <v>0</v>
      </c>
      <c r="N17" s="4"/>
      <c r="O17" s="4"/>
    </row>
    <row r="18" spans="2:15">
      <c r="B18" s="114"/>
      <c r="C18" s="115"/>
      <c r="D18" s="116"/>
      <c r="E18" s="4"/>
      <c r="F18" s="131"/>
      <c r="G18" s="38" t="s">
        <v>114</v>
      </c>
      <c r="H18" s="40"/>
      <c r="I18" s="33">
        <f t="shared" si="3"/>
        <v>0</v>
      </c>
      <c r="J18" s="12"/>
      <c r="K18" s="12"/>
      <c r="L18" s="46"/>
      <c r="M18" s="31">
        <f t="shared" si="4"/>
        <v>0</v>
      </c>
      <c r="N18" s="4"/>
      <c r="O18" s="4"/>
    </row>
    <row r="19" spans="2:15">
      <c r="B19" s="114"/>
      <c r="C19" s="115"/>
      <c r="D19" s="116"/>
      <c r="E19" s="4"/>
      <c r="F19" s="131"/>
      <c r="G19" s="38"/>
      <c r="H19" s="40"/>
      <c r="I19" s="33">
        <f t="shared" si="3"/>
        <v>0</v>
      </c>
      <c r="J19" s="12"/>
      <c r="K19" s="12"/>
      <c r="L19" s="46"/>
      <c r="M19" s="31">
        <f t="shared" si="4"/>
        <v>0</v>
      </c>
      <c r="N19" s="4"/>
      <c r="O19" s="4"/>
    </row>
    <row r="20" spans="2:15">
      <c r="B20" s="114"/>
      <c r="C20" s="115"/>
      <c r="D20" s="116"/>
      <c r="E20" s="4"/>
      <c r="F20" s="131"/>
      <c r="G20" s="38"/>
      <c r="H20" s="40"/>
      <c r="I20" s="33">
        <f t="shared" si="3"/>
        <v>0</v>
      </c>
      <c r="J20" s="12"/>
      <c r="K20" s="12"/>
      <c r="L20" s="46"/>
      <c r="M20" s="31">
        <f t="shared" si="4"/>
        <v>0</v>
      </c>
      <c r="N20" s="4"/>
      <c r="O20" s="4"/>
    </row>
    <row r="21" spans="2:15" ht="14.45" thickBot="1">
      <c r="B21" s="114"/>
      <c r="C21" s="115"/>
      <c r="D21" s="116"/>
      <c r="E21" s="4"/>
      <c r="F21" s="131"/>
      <c r="G21" s="38"/>
      <c r="H21" s="40"/>
      <c r="I21" s="33">
        <f t="shared" si="3"/>
        <v>0</v>
      </c>
      <c r="J21" s="12"/>
      <c r="K21" s="12"/>
      <c r="L21" s="47"/>
      <c r="M21" s="31">
        <f t="shared" si="4"/>
        <v>0</v>
      </c>
      <c r="N21" s="4"/>
      <c r="O21" s="4"/>
    </row>
    <row r="22" spans="2:15" ht="14.45" thickBot="1">
      <c r="B22" s="114"/>
      <c r="C22" s="115"/>
      <c r="D22" s="116"/>
      <c r="E22" s="4"/>
      <c r="F22" s="141" t="s">
        <v>89</v>
      </c>
      <c r="G22" s="142"/>
      <c r="H22" s="15">
        <f t="shared" ref="H22:M22" si="5">SUM(H16:H21)</f>
        <v>0</v>
      </c>
      <c r="I22" s="15">
        <f t="shared" si="5"/>
        <v>0</v>
      </c>
      <c r="J22" s="14">
        <f t="shared" si="5"/>
        <v>0</v>
      </c>
      <c r="K22" s="15">
        <f t="shared" si="5"/>
        <v>0</v>
      </c>
      <c r="L22" s="15">
        <f t="shared" si="5"/>
        <v>0</v>
      </c>
      <c r="M22" s="15">
        <f t="shared" si="5"/>
        <v>0</v>
      </c>
      <c r="N22" s="4"/>
      <c r="O22" s="4"/>
    </row>
    <row r="23" spans="2:15" ht="18.600000000000001" thickBot="1">
      <c r="B23" s="117"/>
      <c r="C23" s="118"/>
      <c r="D23" s="119"/>
      <c r="E23" s="4"/>
      <c r="F23" s="138" t="s">
        <v>90</v>
      </c>
      <c r="G23" s="139"/>
      <c r="H23" s="21"/>
      <c r="I23" s="21"/>
      <c r="J23" s="16">
        <f>+J15+J22</f>
        <v>60000</v>
      </c>
      <c r="K23" s="16">
        <f>+K15+K22</f>
        <v>60000</v>
      </c>
      <c r="L23" s="16">
        <f>+L15+L22</f>
        <v>60000</v>
      </c>
      <c r="M23" s="17">
        <f>SUM(J23:L23)</f>
        <v>180000</v>
      </c>
      <c r="N23" s="4"/>
      <c r="O23" s="4"/>
    </row>
    <row r="24" spans="2:15">
      <c r="B24" s="4"/>
      <c r="C24" s="4"/>
      <c r="D24" s="4"/>
      <c r="E24" s="4"/>
      <c r="F24" s="4"/>
      <c r="G24" s="11"/>
      <c r="H24" s="4"/>
      <c r="I24" s="4"/>
      <c r="J24" s="4"/>
      <c r="K24" s="4"/>
      <c r="L24" s="4"/>
      <c r="M24" s="4"/>
    </row>
    <row r="25" spans="2:15" ht="120" customHeight="1" thickBot="1">
      <c r="E25" s="1"/>
      <c r="F25" s="10"/>
      <c r="G25" s="140"/>
      <c r="H25" s="140"/>
      <c r="I25" s="140"/>
      <c r="J25" s="140"/>
      <c r="K25" s="140"/>
      <c r="L25" s="140"/>
      <c r="M25" s="4"/>
    </row>
    <row r="26" spans="2:15" ht="14.1" customHeight="1">
      <c r="B26" s="111" t="s">
        <v>91</v>
      </c>
      <c r="C26" s="112"/>
      <c r="D26" s="113"/>
      <c r="E26" s="4"/>
      <c r="F26" s="132" t="s">
        <v>92</v>
      </c>
      <c r="G26" s="124" t="s">
        <v>121</v>
      </c>
      <c r="H26" s="125"/>
      <c r="I26" s="125"/>
      <c r="J26" s="76" t="s">
        <v>94</v>
      </c>
      <c r="K26" s="77" t="s">
        <v>95</v>
      </c>
      <c r="L26" s="36" t="s">
        <v>122</v>
      </c>
      <c r="M26" s="27" t="s">
        <v>95</v>
      </c>
    </row>
    <row r="27" spans="2:15">
      <c r="B27" s="114"/>
      <c r="C27" s="115"/>
      <c r="D27" s="116"/>
      <c r="E27" s="4"/>
      <c r="F27" s="133"/>
      <c r="G27" s="78">
        <v>0</v>
      </c>
      <c r="H27" s="79">
        <v>30000</v>
      </c>
      <c r="I27" s="92">
        <f>IF(I32&gt;H27,H27,I32)</f>
        <v>30000</v>
      </c>
      <c r="J27" s="94">
        <v>0.1</v>
      </c>
      <c r="K27" s="82">
        <f>I27*J27</f>
        <v>3000</v>
      </c>
      <c r="L27" s="33">
        <f>M22</f>
        <v>0</v>
      </c>
      <c r="M27" s="28">
        <f>L27*J27</f>
        <v>0</v>
      </c>
    </row>
    <row r="28" spans="2:15" ht="15" customHeight="1">
      <c r="B28" s="114"/>
      <c r="C28" s="115"/>
      <c r="D28" s="116"/>
      <c r="E28" s="4"/>
      <c r="F28" s="133"/>
      <c r="G28" s="83">
        <v>30001</v>
      </c>
      <c r="H28" s="84">
        <v>45000</v>
      </c>
      <c r="I28" s="92">
        <f>IF(I32&gt;H28,H28-H27,(IF(I32&lt;G28,0,I32-H27)))</f>
        <v>15000</v>
      </c>
      <c r="J28" s="94">
        <v>0.2</v>
      </c>
      <c r="K28" s="82">
        <f>I28*J28</f>
        <v>3000</v>
      </c>
      <c r="L28" s="34"/>
      <c r="M28" s="30"/>
    </row>
    <row r="29" spans="2:15">
      <c r="B29" s="114"/>
      <c r="C29" s="115"/>
      <c r="D29" s="116"/>
      <c r="E29" s="4"/>
      <c r="F29" s="133"/>
      <c r="G29" s="83">
        <v>45001</v>
      </c>
      <c r="H29" s="84">
        <v>60000</v>
      </c>
      <c r="I29" s="92">
        <f>IF(I32&gt;H29,H29-H28,(IF(I32&lt;G29,0,I32-H28)))</f>
        <v>15000</v>
      </c>
      <c r="J29" s="94">
        <v>0.25</v>
      </c>
      <c r="K29" s="82">
        <f>I29*J29</f>
        <v>3750</v>
      </c>
      <c r="L29" s="34"/>
      <c r="M29" s="30"/>
    </row>
    <row r="30" spans="2:15">
      <c r="B30" s="114"/>
      <c r="C30" s="115"/>
      <c r="D30" s="116"/>
      <c r="E30" s="4"/>
      <c r="F30" s="133"/>
      <c r="G30" s="83">
        <v>60001</v>
      </c>
      <c r="H30" s="84">
        <v>120000</v>
      </c>
      <c r="I30" s="92">
        <f>IF(I32&gt;H30,H30-H29,(IF(I32&lt;G30,0,I32-H29)))</f>
        <v>60000</v>
      </c>
      <c r="J30" s="94">
        <v>0.3</v>
      </c>
      <c r="K30" s="82">
        <f>I30*J30</f>
        <v>18000</v>
      </c>
      <c r="L30" s="34"/>
      <c r="M30" s="30"/>
    </row>
    <row r="31" spans="2:15" ht="14.45" thickBot="1">
      <c r="B31" s="114"/>
      <c r="C31" s="115"/>
      <c r="D31" s="116"/>
      <c r="E31" s="4"/>
      <c r="F31" s="133"/>
      <c r="G31" s="85">
        <v>120001</v>
      </c>
      <c r="H31" s="86">
        <v>0</v>
      </c>
      <c r="I31" s="97">
        <f>IF(I32&gt;I32,I32-H30,(IF(I32&lt;G31,0,I32-H30)))</f>
        <v>60000</v>
      </c>
      <c r="J31" s="88">
        <v>0.5</v>
      </c>
      <c r="K31" s="89">
        <f>I31*J31</f>
        <v>30000</v>
      </c>
      <c r="L31" s="34"/>
      <c r="M31" s="30"/>
    </row>
    <row r="32" spans="2:15" ht="14.1" customHeight="1" thickBot="1">
      <c r="B32" s="114"/>
      <c r="C32" s="115"/>
      <c r="D32" s="116"/>
      <c r="E32" s="4"/>
      <c r="F32" s="133"/>
      <c r="G32" s="126" t="s">
        <v>97</v>
      </c>
      <c r="H32" s="127"/>
      <c r="I32" s="74">
        <f>+M15</f>
        <v>180000</v>
      </c>
      <c r="J32" s="90"/>
      <c r="K32" s="93">
        <f>SUM(K27:K31)</f>
        <v>57750</v>
      </c>
      <c r="L32" s="15">
        <f>SUM(L27:L31)</f>
        <v>0</v>
      </c>
      <c r="M32" s="24">
        <f>SUM(M27:M31)</f>
        <v>0</v>
      </c>
    </row>
    <row r="33" spans="2:13" ht="14.1" customHeight="1" thickBot="1">
      <c r="B33" s="117"/>
      <c r="C33" s="118"/>
      <c r="D33" s="119"/>
      <c r="E33" s="4"/>
      <c r="F33" s="135"/>
      <c r="G33" s="122" t="s">
        <v>98</v>
      </c>
      <c r="H33" s="122"/>
      <c r="I33" s="122"/>
      <c r="J33" s="122"/>
      <c r="K33" s="122"/>
      <c r="L33" s="122"/>
      <c r="M33" s="99">
        <f>+M32+K32</f>
        <v>57750</v>
      </c>
    </row>
    <row r="34" spans="2:13" ht="14.1" customHeight="1">
      <c r="B34" s="4"/>
      <c r="C34" s="4"/>
      <c r="D34" s="4"/>
      <c r="E34" s="4"/>
      <c r="F34" s="25"/>
      <c r="G34" s="25"/>
      <c r="H34" s="25"/>
      <c r="I34" s="25"/>
      <c r="J34" s="25"/>
      <c r="K34" s="25"/>
      <c r="L34" s="25"/>
      <c r="M34" s="26"/>
    </row>
    <row r="35" spans="2:13" ht="14.45" thickBot="1">
      <c r="B35" s="4"/>
      <c r="C35" s="4"/>
      <c r="D35" s="4"/>
      <c r="E35" s="4"/>
      <c r="F35" s="4"/>
      <c r="G35" s="4"/>
      <c r="H35" s="4"/>
      <c r="I35" s="5"/>
      <c r="J35" s="5"/>
      <c r="K35" s="5"/>
      <c r="L35" s="4"/>
      <c r="M35" s="4"/>
    </row>
    <row r="36" spans="2:13" ht="99.95" customHeight="1">
      <c r="B36" s="111" t="s">
        <v>99</v>
      </c>
      <c r="C36" s="112"/>
      <c r="D36" s="113"/>
      <c r="E36" s="1"/>
      <c r="F36" s="132" t="s">
        <v>82</v>
      </c>
      <c r="G36" s="124" t="s">
        <v>121</v>
      </c>
      <c r="H36" s="125"/>
      <c r="I36" s="125"/>
      <c r="J36" s="76" t="s">
        <v>94</v>
      </c>
      <c r="K36" s="77" t="s">
        <v>95</v>
      </c>
      <c r="L36" s="36" t="s">
        <v>122</v>
      </c>
      <c r="M36" s="27" t="s">
        <v>95</v>
      </c>
    </row>
    <row r="37" spans="2:13" ht="18" customHeight="1">
      <c r="B37" s="114"/>
      <c r="C37" s="115"/>
      <c r="D37" s="116"/>
      <c r="F37" s="133"/>
      <c r="G37" s="78">
        <v>0</v>
      </c>
      <c r="H37" s="79">
        <v>30000</v>
      </c>
      <c r="I37" s="92">
        <f>IF(I42&gt;H37,H37,I42)</f>
        <v>30000</v>
      </c>
      <c r="J37" s="94">
        <v>0.1</v>
      </c>
      <c r="K37" s="82">
        <f>I37*J37</f>
        <v>3000</v>
      </c>
      <c r="L37" s="33">
        <f>J22</f>
        <v>0</v>
      </c>
      <c r="M37" s="28">
        <f>L37*J37</f>
        <v>0</v>
      </c>
    </row>
    <row r="38" spans="2:13" ht="18" customHeight="1">
      <c r="B38" s="114"/>
      <c r="C38" s="115"/>
      <c r="D38" s="116"/>
      <c r="E38" s="4"/>
      <c r="F38" s="133"/>
      <c r="G38" s="83">
        <v>30001</v>
      </c>
      <c r="H38" s="84">
        <v>45000</v>
      </c>
      <c r="I38" s="92">
        <f>IF(I42&gt;H38,H38-H37,(IF(I42&lt;G38,0,I42-H37)))</f>
        <v>15000</v>
      </c>
      <c r="J38" s="94">
        <v>0.2</v>
      </c>
      <c r="K38" s="82">
        <f>I38*J38</f>
        <v>3000</v>
      </c>
      <c r="L38" s="34"/>
      <c r="M38" s="30"/>
    </row>
    <row r="39" spans="2:13" ht="18" customHeight="1">
      <c r="B39" s="114"/>
      <c r="C39" s="115"/>
      <c r="D39" s="116"/>
      <c r="E39" s="4"/>
      <c r="F39" s="133"/>
      <c r="G39" s="83">
        <v>45001</v>
      </c>
      <c r="H39" s="84">
        <v>60000</v>
      </c>
      <c r="I39" s="92">
        <f>IF(I42&gt;H39,H39-H38,(IF(I42&lt;G39,0,I42-H38)))</f>
        <v>15000</v>
      </c>
      <c r="J39" s="94">
        <v>0.25</v>
      </c>
      <c r="K39" s="82">
        <f>I39*J39</f>
        <v>3750</v>
      </c>
      <c r="L39" s="34"/>
      <c r="M39" s="30"/>
    </row>
    <row r="40" spans="2:13" ht="18" customHeight="1">
      <c r="B40" s="114"/>
      <c r="C40" s="115"/>
      <c r="D40" s="116"/>
      <c r="E40" s="4"/>
      <c r="F40" s="133"/>
      <c r="G40" s="83">
        <v>60001</v>
      </c>
      <c r="H40" s="84">
        <v>120000</v>
      </c>
      <c r="I40" s="92">
        <f>IF(I42&gt;H40,H40-H39,(IF(I42&lt;G40,0,I42-H39)))</f>
        <v>0</v>
      </c>
      <c r="J40" s="94">
        <v>0.3</v>
      </c>
      <c r="K40" s="82">
        <f>I40*J40</f>
        <v>0</v>
      </c>
      <c r="L40" s="34"/>
      <c r="M40" s="30"/>
    </row>
    <row r="41" spans="2:13" ht="18.600000000000001" customHeight="1" thickBot="1">
      <c r="B41" s="114"/>
      <c r="C41" s="115"/>
      <c r="D41" s="116"/>
      <c r="E41" s="4"/>
      <c r="F41" s="133"/>
      <c r="G41" s="83">
        <v>120001</v>
      </c>
      <c r="H41" s="84">
        <v>0</v>
      </c>
      <c r="I41" s="92">
        <f>IF(I42&gt;I42,I42-H40,(IF(I42&lt;G41,0,I42-H40)))</f>
        <v>0</v>
      </c>
      <c r="J41" s="94">
        <v>0.5</v>
      </c>
      <c r="K41" s="82">
        <f>I41*J41</f>
        <v>0</v>
      </c>
      <c r="L41" s="34"/>
      <c r="M41" s="30"/>
    </row>
    <row r="42" spans="2:13" ht="18.600000000000001" customHeight="1" thickBot="1">
      <c r="B42" s="114"/>
      <c r="C42" s="115"/>
      <c r="D42" s="116"/>
      <c r="E42" s="4"/>
      <c r="F42" s="133"/>
      <c r="G42" s="126" t="s">
        <v>100</v>
      </c>
      <c r="H42" s="127"/>
      <c r="I42" s="74">
        <f>+J15</f>
        <v>60000</v>
      </c>
      <c r="J42" s="90"/>
      <c r="K42" s="93">
        <f>SUM(K37:K41)</f>
        <v>9750</v>
      </c>
      <c r="L42" s="35">
        <f>SUM(L37:L41)</f>
        <v>0</v>
      </c>
      <c r="M42" s="24">
        <f>SUM(M37:M41)</f>
        <v>0</v>
      </c>
    </row>
    <row r="43" spans="2:13" ht="14.1" customHeight="1" thickBot="1">
      <c r="B43" s="114"/>
      <c r="C43" s="115"/>
      <c r="D43" s="116"/>
      <c r="E43" s="20"/>
      <c r="F43" s="134"/>
      <c r="G43" s="120" t="s">
        <v>100</v>
      </c>
      <c r="H43" s="120"/>
      <c r="I43" s="120"/>
      <c r="J43" s="120"/>
      <c r="K43" s="120"/>
      <c r="L43" s="121"/>
      <c r="M43" s="49">
        <f>+K42+M42</f>
        <v>9750</v>
      </c>
    </row>
    <row r="44" spans="2:13" ht="14.1" customHeight="1" thickBot="1">
      <c r="B44" s="114"/>
      <c r="C44" s="115"/>
      <c r="D44" s="116"/>
      <c r="E44" s="20"/>
      <c r="F44" s="135"/>
      <c r="G44" s="122" t="s">
        <v>101</v>
      </c>
      <c r="H44" s="122"/>
      <c r="I44" s="122"/>
      <c r="J44" s="122"/>
      <c r="K44" s="122"/>
      <c r="L44" s="123"/>
      <c r="M44" s="48">
        <f>M43</f>
        <v>9750</v>
      </c>
    </row>
    <row r="45" spans="2:13">
      <c r="B45" s="114"/>
      <c r="C45" s="115"/>
      <c r="D45" s="116"/>
      <c r="E45" s="4"/>
      <c r="F45" s="4"/>
      <c r="G45" s="4"/>
      <c r="H45" s="4"/>
      <c r="I45" s="4"/>
      <c r="J45" s="4"/>
      <c r="K45" s="4"/>
      <c r="L45" s="4"/>
      <c r="M45" s="4"/>
    </row>
    <row r="46" spans="2:13" ht="14.45" thickBot="1">
      <c r="B46" s="114"/>
      <c r="C46" s="115"/>
      <c r="D46" s="116"/>
      <c r="E46" s="4"/>
      <c r="F46" s="4"/>
      <c r="G46" s="4"/>
      <c r="H46" s="4"/>
      <c r="I46" s="4"/>
      <c r="J46" s="4"/>
      <c r="K46" s="4"/>
      <c r="L46" s="4"/>
      <c r="M46" s="4"/>
    </row>
    <row r="47" spans="2:13" ht="15.6">
      <c r="B47" s="114"/>
      <c r="C47" s="115"/>
      <c r="D47" s="116"/>
      <c r="E47" s="4"/>
      <c r="F47" s="132" t="s">
        <v>83</v>
      </c>
      <c r="G47" s="124" t="s">
        <v>121</v>
      </c>
      <c r="H47" s="125"/>
      <c r="I47" s="125"/>
      <c r="J47" s="76" t="s">
        <v>94</v>
      </c>
      <c r="K47" s="77" t="s">
        <v>123</v>
      </c>
      <c r="L47" s="36" t="s">
        <v>122</v>
      </c>
      <c r="M47" s="27" t="s">
        <v>95</v>
      </c>
    </row>
    <row r="48" spans="2:13">
      <c r="B48" s="114"/>
      <c r="C48" s="115"/>
      <c r="D48" s="116"/>
      <c r="E48" s="4"/>
      <c r="F48" s="133"/>
      <c r="G48" s="78">
        <v>0</v>
      </c>
      <c r="H48" s="79">
        <v>30000</v>
      </c>
      <c r="I48" s="92">
        <f>IF(I53&gt;H48,H48,I53)</f>
        <v>30000</v>
      </c>
      <c r="J48" s="94">
        <v>0.1</v>
      </c>
      <c r="K48" s="82">
        <f>I48*J48</f>
        <v>3000</v>
      </c>
      <c r="L48" s="33">
        <f>K22</f>
        <v>0</v>
      </c>
      <c r="M48" s="28">
        <f>J48*L48</f>
        <v>0</v>
      </c>
    </row>
    <row r="49" spans="2:13">
      <c r="B49" s="114"/>
      <c r="C49" s="115"/>
      <c r="D49" s="116"/>
      <c r="E49" s="4"/>
      <c r="F49" s="133"/>
      <c r="G49" s="83">
        <v>30001</v>
      </c>
      <c r="H49" s="84">
        <v>45000</v>
      </c>
      <c r="I49" s="92">
        <f>IF(I53&gt;H49,H49-H48,(IF(I53&lt;G49,0,I53-H48)))</f>
        <v>15000</v>
      </c>
      <c r="J49" s="94">
        <v>0.2</v>
      </c>
      <c r="K49" s="82">
        <f>I49*J49</f>
        <v>3000</v>
      </c>
      <c r="L49" s="34"/>
      <c r="M49" s="30"/>
    </row>
    <row r="50" spans="2:13">
      <c r="B50" s="114"/>
      <c r="C50" s="115"/>
      <c r="D50" s="116"/>
      <c r="E50" s="4"/>
      <c r="F50" s="133"/>
      <c r="G50" s="83">
        <v>45001</v>
      </c>
      <c r="H50" s="84">
        <v>60000</v>
      </c>
      <c r="I50" s="92">
        <f>IF(I53&gt;H50,H50-H49,(IF(I53&lt;G50,0,I53-H49)))</f>
        <v>15000</v>
      </c>
      <c r="J50" s="94">
        <v>0.25</v>
      </c>
      <c r="K50" s="82">
        <f>I50*J50</f>
        <v>3750</v>
      </c>
      <c r="L50" s="34"/>
      <c r="M50" s="30"/>
    </row>
    <row r="51" spans="2:13">
      <c r="B51" s="114"/>
      <c r="C51" s="115"/>
      <c r="D51" s="116"/>
      <c r="E51" s="4"/>
      <c r="F51" s="133"/>
      <c r="G51" s="83">
        <v>60001</v>
      </c>
      <c r="H51" s="84">
        <v>120000</v>
      </c>
      <c r="I51" s="92">
        <f>IF(I53&gt;H51,H51-H50,(IF(I53&lt;G51,0,I53-H50)))</f>
        <v>60000</v>
      </c>
      <c r="J51" s="94">
        <v>0.3</v>
      </c>
      <c r="K51" s="82">
        <f>I51*J51</f>
        <v>18000</v>
      </c>
      <c r="L51" s="34"/>
      <c r="M51" s="30"/>
    </row>
    <row r="52" spans="2:13" ht="14.45" thickBot="1">
      <c r="B52" s="114"/>
      <c r="C52" s="115"/>
      <c r="D52" s="116"/>
      <c r="E52" s="4"/>
      <c r="F52" s="133"/>
      <c r="G52" s="83">
        <v>120001</v>
      </c>
      <c r="H52" s="84">
        <v>0</v>
      </c>
      <c r="I52" s="92">
        <f>IF(I53&gt;I53,I53-H51,(IF(I53&lt;G52,0,I53-H51)))</f>
        <v>0</v>
      </c>
      <c r="J52" s="94">
        <v>0.5</v>
      </c>
      <c r="K52" s="82">
        <f>I52*J52</f>
        <v>0</v>
      </c>
      <c r="L52" s="34"/>
      <c r="M52" s="30"/>
    </row>
    <row r="53" spans="2:13" ht="14.1" customHeight="1" thickBot="1">
      <c r="B53" s="114"/>
      <c r="C53" s="115"/>
      <c r="D53" s="116"/>
      <c r="E53" s="4"/>
      <c r="F53" s="133"/>
      <c r="G53" s="126" t="s">
        <v>100</v>
      </c>
      <c r="H53" s="127"/>
      <c r="I53" s="74">
        <f>+J15+K15</f>
        <v>120000</v>
      </c>
      <c r="J53" s="90"/>
      <c r="K53" s="93">
        <f>SUM(K48:K52)</f>
        <v>27750</v>
      </c>
      <c r="L53" s="35"/>
      <c r="M53" s="24">
        <f>M48</f>
        <v>0</v>
      </c>
    </row>
    <row r="54" spans="2:13" ht="14.45" thickBot="1">
      <c r="B54" s="114"/>
      <c r="C54" s="115"/>
      <c r="D54" s="116"/>
      <c r="E54" s="20"/>
      <c r="F54" s="134"/>
      <c r="G54" s="120" t="s">
        <v>100</v>
      </c>
      <c r="H54" s="120"/>
      <c r="I54" s="120"/>
      <c r="J54" s="120"/>
      <c r="K54" s="120"/>
      <c r="L54" s="121"/>
      <c r="M54" s="49">
        <f>+K53+M42+M53</f>
        <v>27750</v>
      </c>
    </row>
    <row r="55" spans="2:13" ht="23.45" thickBot="1">
      <c r="B55" s="114"/>
      <c r="C55" s="115"/>
      <c r="D55" s="116"/>
      <c r="E55" s="20"/>
      <c r="F55" s="135"/>
      <c r="G55" s="122" t="s">
        <v>102</v>
      </c>
      <c r="H55" s="122"/>
      <c r="I55" s="122"/>
      <c r="J55" s="122"/>
      <c r="K55" s="122"/>
      <c r="L55" s="123"/>
      <c r="M55" s="48">
        <f>+K53-K42+M53</f>
        <v>18000</v>
      </c>
    </row>
    <row r="56" spans="2:13">
      <c r="B56" s="114"/>
      <c r="C56" s="115"/>
      <c r="D56" s="116"/>
      <c r="E56" s="4"/>
      <c r="F56" s="4"/>
      <c r="G56" s="4"/>
      <c r="H56" s="4"/>
      <c r="I56" s="4"/>
      <c r="J56" s="4"/>
      <c r="K56" s="4"/>
      <c r="L56" s="4"/>
      <c r="M56" s="4"/>
    </row>
    <row r="57" spans="2:13" ht="14.45" thickBot="1">
      <c r="B57" s="114"/>
      <c r="C57" s="115"/>
      <c r="D57" s="116"/>
      <c r="E57" s="4"/>
      <c r="F57" s="4"/>
      <c r="G57" s="4"/>
      <c r="H57" s="4"/>
      <c r="I57" s="4"/>
      <c r="J57" s="4"/>
      <c r="K57" s="4"/>
      <c r="L57" s="4"/>
      <c r="M57" s="4"/>
    </row>
    <row r="58" spans="2:13" ht="15.6">
      <c r="B58" s="114"/>
      <c r="C58" s="115"/>
      <c r="D58" s="116"/>
      <c r="E58" s="4"/>
      <c r="F58" s="132" t="s">
        <v>84</v>
      </c>
      <c r="G58" s="124" t="s">
        <v>121</v>
      </c>
      <c r="H58" s="125"/>
      <c r="I58" s="125"/>
      <c r="J58" s="76" t="s">
        <v>94</v>
      </c>
      <c r="K58" s="77" t="s">
        <v>123</v>
      </c>
      <c r="L58" s="36" t="s">
        <v>122</v>
      </c>
      <c r="M58" s="27" t="s">
        <v>95</v>
      </c>
    </row>
    <row r="59" spans="2:13">
      <c r="B59" s="114"/>
      <c r="C59" s="115"/>
      <c r="D59" s="116"/>
      <c r="E59" s="4"/>
      <c r="F59" s="133"/>
      <c r="G59" s="78">
        <v>0</v>
      </c>
      <c r="H59" s="79">
        <v>30000</v>
      </c>
      <c r="I59" s="92">
        <f>IF(I64&gt;H59,H59,I64)</f>
        <v>30000</v>
      </c>
      <c r="J59" s="94">
        <v>0.1</v>
      </c>
      <c r="K59" s="82">
        <f>I59*J59</f>
        <v>3000</v>
      </c>
      <c r="L59" s="33">
        <f>L22</f>
        <v>0</v>
      </c>
      <c r="M59" s="28">
        <f>J59*L59</f>
        <v>0</v>
      </c>
    </row>
    <row r="60" spans="2:13">
      <c r="B60" s="114"/>
      <c r="C60" s="115"/>
      <c r="D60" s="116"/>
      <c r="E60" s="4"/>
      <c r="F60" s="133"/>
      <c r="G60" s="83">
        <v>30001</v>
      </c>
      <c r="H60" s="84">
        <v>45000</v>
      </c>
      <c r="I60" s="92">
        <f>IF(I64&gt;H60,H60-H59,(IF(I64&lt;G60,0,I64-H59)))</f>
        <v>15000</v>
      </c>
      <c r="J60" s="94">
        <v>0.2</v>
      </c>
      <c r="K60" s="82">
        <f>I60*J60</f>
        <v>3000</v>
      </c>
      <c r="L60" s="34"/>
      <c r="M60" s="30"/>
    </row>
    <row r="61" spans="2:13">
      <c r="B61" s="114"/>
      <c r="C61" s="115"/>
      <c r="D61" s="116"/>
      <c r="E61" s="4"/>
      <c r="F61" s="133"/>
      <c r="G61" s="83">
        <v>45001</v>
      </c>
      <c r="H61" s="84">
        <v>60000</v>
      </c>
      <c r="I61" s="92">
        <f>IF(I64&gt;H61,H61-H60,(IF(I64&lt;G61,0,I64-H60)))</f>
        <v>15000</v>
      </c>
      <c r="J61" s="94">
        <v>0.25</v>
      </c>
      <c r="K61" s="82">
        <f>I61*J61</f>
        <v>3750</v>
      </c>
      <c r="L61" s="34"/>
      <c r="M61" s="30"/>
    </row>
    <row r="62" spans="2:13">
      <c r="B62" s="114"/>
      <c r="C62" s="115"/>
      <c r="D62" s="116"/>
      <c r="E62" s="4"/>
      <c r="F62" s="133"/>
      <c r="G62" s="83">
        <v>60001</v>
      </c>
      <c r="H62" s="84">
        <v>120000</v>
      </c>
      <c r="I62" s="92">
        <f>IF(I64&gt;H62,H62-H61,(IF(I64&lt;G62,0,I64-H61)))</f>
        <v>60000</v>
      </c>
      <c r="J62" s="94">
        <v>0.3</v>
      </c>
      <c r="K62" s="82">
        <f>I62*J62</f>
        <v>18000</v>
      </c>
      <c r="L62" s="34"/>
      <c r="M62" s="30"/>
    </row>
    <row r="63" spans="2:13" ht="14.45" thickBot="1">
      <c r="B63" s="114"/>
      <c r="C63" s="115"/>
      <c r="D63" s="116"/>
      <c r="E63" s="4"/>
      <c r="F63" s="133"/>
      <c r="G63" s="83">
        <v>120001</v>
      </c>
      <c r="H63" s="84">
        <v>0</v>
      </c>
      <c r="I63" s="92">
        <f>IF(I64&gt;I64,I64-H62,(IF(I64&lt;G63,0,I64-H62)))</f>
        <v>60000</v>
      </c>
      <c r="J63" s="94">
        <v>0.5</v>
      </c>
      <c r="K63" s="82">
        <f>I63*J63</f>
        <v>30000</v>
      </c>
      <c r="L63" s="34"/>
      <c r="M63" s="30"/>
    </row>
    <row r="64" spans="2:13" ht="14.1" customHeight="1" thickBot="1">
      <c r="B64" s="114"/>
      <c r="C64" s="115"/>
      <c r="D64" s="116"/>
      <c r="E64" s="4"/>
      <c r="F64" s="133"/>
      <c r="G64" s="126" t="s">
        <v>100</v>
      </c>
      <c r="H64" s="127"/>
      <c r="I64" s="74">
        <f>+L15+K15+J15</f>
        <v>180000</v>
      </c>
      <c r="J64" s="90"/>
      <c r="K64" s="93">
        <f>SUM(K59:K63)</f>
        <v>57750</v>
      </c>
      <c r="L64" s="35"/>
      <c r="M64" s="24">
        <f>M59</f>
        <v>0</v>
      </c>
    </row>
    <row r="65" spans="2:13" ht="14.45" thickBot="1">
      <c r="B65" s="114"/>
      <c r="C65" s="115"/>
      <c r="D65" s="116"/>
      <c r="E65" s="20"/>
      <c r="F65" s="134"/>
      <c r="G65" s="120" t="s">
        <v>100</v>
      </c>
      <c r="H65" s="120"/>
      <c r="I65" s="120"/>
      <c r="J65" s="120"/>
      <c r="K65" s="120"/>
      <c r="L65" s="121"/>
      <c r="M65" s="49">
        <f>+K64+M53+M64+M42</f>
        <v>57750</v>
      </c>
    </row>
    <row r="66" spans="2:13" ht="23.45" thickBot="1">
      <c r="B66" s="117"/>
      <c r="C66" s="118"/>
      <c r="D66" s="119"/>
      <c r="E66" s="20"/>
      <c r="F66" s="135"/>
      <c r="G66" s="122" t="s">
        <v>103</v>
      </c>
      <c r="H66" s="122"/>
      <c r="I66" s="122"/>
      <c r="J66" s="122"/>
      <c r="K66" s="122"/>
      <c r="L66" s="123"/>
      <c r="M66" s="48">
        <f>+K64-K53+M64</f>
        <v>30000</v>
      </c>
    </row>
  </sheetData>
  <mergeCells count="28">
    <mergeCell ref="B2:D23"/>
    <mergeCell ref="F3:F14"/>
    <mergeCell ref="F15:G15"/>
    <mergeCell ref="F16:F21"/>
    <mergeCell ref="F22:G22"/>
    <mergeCell ref="F23:G23"/>
    <mergeCell ref="G25:L25"/>
    <mergeCell ref="B26:D33"/>
    <mergeCell ref="F26:F33"/>
    <mergeCell ref="G26:I26"/>
    <mergeCell ref="G32:H32"/>
    <mergeCell ref="G33:L33"/>
    <mergeCell ref="B36:D66"/>
    <mergeCell ref="F36:F44"/>
    <mergeCell ref="G36:I36"/>
    <mergeCell ref="G42:H42"/>
    <mergeCell ref="G43:L43"/>
    <mergeCell ref="G44:L44"/>
    <mergeCell ref="F47:F55"/>
    <mergeCell ref="G47:I47"/>
    <mergeCell ref="G53:H53"/>
    <mergeCell ref="G54:L54"/>
    <mergeCell ref="G55:L55"/>
    <mergeCell ref="F58:F66"/>
    <mergeCell ref="G58:I58"/>
    <mergeCell ref="G64:H64"/>
    <mergeCell ref="G65:L65"/>
    <mergeCell ref="G66:L6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2ab8b3-9746-45b6-a9d9-8b4a90a278b1" xsi:nil="true"/>
    <lcf76f155ced4ddcb4097134ff3c332f xmlns="096ac47a-e35d-4305-8aae-aceb976112fc">
      <Terms xmlns="http://schemas.microsoft.com/office/infopath/2007/PartnerControls"/>
    </lcf76f155ced4ddcb4097134ff3c332f>
    <MediaLengthInSeconds xmlns="096ac47a-e35d-4305-8aae-aceb976112fc" xsi:nil="true"/>
    <SharedWithUsers xmlns="c72ab8b3-9746-45b6-a9d9-8b4a90a278b1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D00B9E106E154DA6803CC726854B83" ma:contentTypeVersion="19" ma:contentTypeDescription="Create a new document." ma:contentTypeScope="" ma:versionID="f41137b96ee900b2a48638608a6dac73">
  <xsd:schema xmlns:xsd="http://www.w3.org/2001/XMLSchema" xmlns:xs="http://www.w3.org/2001/XMLSchema" xmlns:p="http://schemas.microsoft.com/office/2006/metadata/properties" xmlns:ns2="096ac47a-e35d-4305-8aae-aceb976112fc" xmlns:ns3="c72ab8b3-9746-45b6-a9d9-8b4a90a278b1" targetNamespace="http://schemas.microsoft.com/office/2006/metadata/properties" ma:root="true" ma:fieldsID="85c0876294541e7eb80fad9013ef1c93" ns2:_="" ns3:_="">
    <xsd:import namespace="096ac47a-e35d-4305-8aae-aceb976112fc"/>
    <xsd:import namespace="c72ab8b3-9746-45b6-a9d9-8b4a90a278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ac47a-e35d-4305-8aae-aceb976112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6dee472-654a-4227-9ae9-64f88dbca6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ab8b3-9746-45b6-a9d9-8b4a90a278b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19b7a8e-c0e4-435b-bbd6-1b5e904f8e48}" ma:internalName="TaxCatchAll" ma:showField="CatchAllData" ma:web="c72ab8b3-9746-45b6-a9d9-8b4a90a278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5102F-6216-4CF9-89F5-02B18C8CB545}"/>
</file>

<file path=customXml/itemProps2.xml><?xml version="1.0" encoding="utf-8"?>
<ds:datastoreItem xmlns:ds="http://schemas.openxmlformats.org/officeDocument/2006/customXml" ds:itemID="{CFE2A81D-5654-49CC-8880-369F236CB175}"/>
</file>

<file path=customXml/itemProps3.xml><?xml version="1.0" encoding="utf-8"?>
<ds:datastoreItem xmlns:ds="http://schemas.openxmlformats.org/officeDocument/2006/customXml" ds:itemID="{C3CFB4AE-35C4-4C6A-A7EA-CB98FD11D0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Investigo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Nicholas Boyle</dc:creator>
  <cp:keywords/>
  <dc:description/>
  <cp:lastModifiedBy>Eve Coxeter</cp:lastModifiedBy>
  <cp:revision/>
  <dcterms:created xsi:type="dcterms:W3CDTF">2024-01-04T09:39:13Z</dcterms:created>
  <dcterms:modified xsi:type="dcterms:W3CDTF">2024-09-18T16:06:45Z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0x010100EDD00B9E106E154DA6803CC726854B83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